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estion 1" sheetId="1" r:id="rId4"/>
    <sheet state="visible" name="NPV &amp; IRR" sheetId="2" r:id="rId5"/>
    <sheet state="visible" name="Payback period" sheetId="3" r:id="rId6"/>
    <sheet state="visible" name="Profitability Index" sheetId="4" r:id="rId7"/>
  </sheets>
  <definedNames/>
  <calcPr/>
</workbook>
</file>

<file path=xl/sharedStrings.xml><?xml version="1.0" encoding="utf-8"?>
<sst xmlns="http://schemas.openxmlformats.org/spreadsheetml/2006/main" count="174" uniqueCount="49">
  <si>
    <t>Project number:</t>
  </si>
  <si>
    <t>Initial investment</t>
  </si>
  <si>
    <t>Year</t>
  </si>
  <si>
    <t>Sum of cash flow benefits</t>
  </si>
  <si>
    <t>Excess of cash flow over initial ivestment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</si>
  <si>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</si>
  <si>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</si>
  <si>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</si>
  <si>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</si>
  <si>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</si>
  <si>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</si>
  <si>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</si>
  <si>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</si>
  <si>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 xml:space="preserve">Rank of each project </t>
  </si>
  <si>
    <t>Discount rate</t>
  </si>
  <si>
    <t>NPV</t>
  </si>
  <si>
    <t>Rank of each project</t>
  </si>
  <si>
    <t>6</t>
  </si>
  <si>
    <t>8</t>
  </si>
  <si>
    <t>1</t>
  </si>
  <si>
    <t>2</t>
  </si>
  <si>
    <t>5</t>
  </si>
  <si>
    <t>7</t>
  </si>
  <si>
    <t>4</t>
  </si>
  <si>
    <t>3</t>
  </si>
  <si>
    <t>IRR</t>
  </si>
  <si>
    <t>Mutually exclusive projects</t>
  </si>
  <si>
    <t>Rank</t>
  </si>
  <si>
    <t>Rate</t>
  </si>
  <si>
    <t>NPV 1</t>
  </si>
  <si>
    <t xml:space="preserve">NPV 3 </t>
  </si>
  <si>
    <t>NPV 4</t>
  </si>
  <si>
    <t>NPV 5</t>
  </si>
  <si>
    <t>NPV 7</t>
  </si>
  <si>
    <t>NPV 8</t>
  </si>
  <si>
    <t>CF</t>
  </si>
  <si>
    <t>Balance</t>
  </si>
  <si>
    <t>Payback period</t>
  </si>
  <si>
    <t>Project</t>
  </si>
  <si>
    <t xml:space="preserve">Rank based to cover the cost </t>
  </si>
  <si>
    <t>PV CF</t>
  </si>
  <si>
    <t>Discounted payback period</t>
  </si>
  <si>
    <t>PV of future cash flows</t>
  </si>
  <si>
    <t>Profitability Index</t>
  </si>
  <si>
    <t>Ranking four best projects (modified due to mutually exclusive projects)</t>
  </si>
  <si>
    <t>1st</t>
  </si>
  <si>
    <t>2nd</t>
  </si>
  <si>
    <t>3rd</t>
  </si>
  <si>
    <t>4th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</si>
</sst>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color theme="1"/>
      <name val="Arial"/>
    </font>
    <font/>
    <font>
      <name val="Arial"/>
    </font>
    <font>
      <sz val="11.0"/>
      <color theme="1"/>
      <name val="Arial"/>
    </font>
    <font>
      <sz val="11.0"/>
      <color rgb="FF000000"/>
      <name val="Arial"/>
    </font>
    <font>
      <sz val="11.0"/>
      <color rgb="FF000000"/>
      <name val="Inconsolata"/>
    </font>
  </fonts>
  <fills count="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0" xfId="0" applyBorder="1" applyFont="1"/>
    <xf borderId="1" fillId="3" fontId="1" numFmtId="0" xfId="0" applyAlignment="1" applyBorder="1" applyFill="1" applyFont="1">
      <alignment readingOrder="0"/>
    </xf>
    <xf borderId="1" fillId="3" fontId="1" numFmtId="0" xfId="0" applyBorder="1" applyFont="1"/>
    <xf borderId="1" fillId="0" fontId="1" numFmtId="0" xfId="0" applyAlignment="1" applyBorder="1" applyFont="1">
      <alignment readingOrder="0"/>
    </xf>
    <xf borderId="1" fillId="0" fontId="1" numFmtId="0" xfId="0" applyBorder="1" applyFont="1"/>
    <xf borderId="1" fillId="4" fontId="1" numFmtId="0" xfId="0" applyAlignment="1" applyBorder="1" applyFill="1" applyFont="1">
      <alignment readingOrder="0"/>
    </xf>
    <xf borderId="2" fillId="3" fontId="1" numFmtId="0" xfId="0" applyAlignment="1" applyBorder="1" applyFont="1">
      <alignment readingOrder="0"/>
    </xf>
    <xf borderId="3" fillId="0" fontId="2" numFmtId="0" xfId="0" applyBorder="1" applyFont="1"/>
    <xf borderId="2" fillId="5" fontId="1" numFmtId="0" xfId="0" applyAlignment="1" applyBorder="1" applyFill="1" applyFont="1">
      <alignment readingOrder="0"/>
    </xf>
    <xf borderId="0" fillId="0" fontId="1" numFmtId="0" xfId="0" applyAlignment="1" applyFont="1">
      <alignment readingOrder="0"/>
    </xf>
    <xf borderId="1" fillId="0" fontId="1" numFmtId="4" xfId="0" applyBorder="1" applyFont="1" applyNumberFormat="1"/>
    <xf borderId="1" fillId="0" fontId="1" numFmtId="4" xfId="0" applyAlignment="1" applyBorder="1" applyFont="1" applyNumberFormat="1">
      <alignment readingOrder="0"/>
    </xf>
    <xf borderId="1" fillId="0" fontId="1" numFmtId="49" xfId="0" applyAlignment="1" applyBorder="1" applyFont="1" applyNumberFormat="1">
      <alignment readingOrder="0"/>
    </xf>
    <xf borderId="4" fillId="0" fontId="1" numFmtId="0" xfId="0" applyBorder="1" applyFont="1"/>
    <xf borderId="5" fillId="0" fontId="1" numFmtId="0" xfId="0" applyAlignment="1" applyBorder="1" applyFont="1">
      <alignment readingOrder="0"/>
    </xf>
    <xf borderId="1" fillId="0" fontId="1" numFmtId="10" xfId="0" applyBorder="1" applyFont="1" applyNumberFormat="1"/>
    <xf borderId="1" fillId="0" fontId="1" numFmtId="10" xfId="0" applyAlignment="1" applyBorder="1" applyFont="1" applyNumberFormat="1">
      <alignment readingOrder="0"/>
    </xf>
    <xf borderId="1" fillId="3" fontId="2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6" fontId="4" numFmtId="4" xfId="0" applyBorder="1" applyFill="1" applyFont="1" applyNumberFormat="1"/>
    <xf borderId="1" fillId="6" fontId="5" numFmtId="10" xfId="0" applyBorder="1" applyFont="1" applyNumberFormat="1"/>
    <xf borderId="1" fillId="5" fontId="1" numFmtId="0" xfId="0" applyAlignment="1" applyBorder="1" applyFont="1">
      <alignment readingOrder="0"/>
    </xf>
    <xf borderId="1" fillId="0" fontId="1" numFmtId="10" xfId="0" applyAlignment="1" applyBorder="1" applyFont="1" applyNumberFormat="1">
      <alignment horizontal="left" readingOrder="0"/>
    </xf>
    <xf borderId="1" fillId="6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6" fontId="6" numFmtId="0" xfId="0" applyBorder="1" applyFont="1"/>
    <xf borderId="1" fillId="3" fontId="1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readingOrder="0" vertical="bottom"/>
    </xf>
    <xf borderId="3" fillId="0" fontId="1" numFmtId="0" xfId="0" applyAlignment="1" applyBorder="1" applyFont="1">
      <alignment vertical="bottom"/>
    </xf>
    <xf borderId="1" fillId="0" fontId="1" numFmtId="0" xfId="0" applyAlignment="1" applyBorder="1" applyFont="1">
      <alignment readingOrder="0" vertical="bottom"/>
    </xf>
    <xf borderId="1" fillId="3" fontId="3" numFmtId="0" xfId="0" applyAlignment="1" applyBorder="1" applyFont="1">
      <alignment vertical="bottom"/>
    </xf>
    <xf borderId="6" fillId="3" fontId="1" numFmtId="0" xfId="0" applyAlignment="1" applyBorder="1" applyFont="1">
      <alignment horizontal="right" vertical="bottom"/>
    </xf>
    <xf borderId="5" fillId="3" fontId="1" numFmtId="0" xfId="0" applyAlignment="1" applyBorder="1" applyFont="1">
      <alignment vertical="bottom"/>
    </xf>
    <xf borderId="1" fillId="0" fontId="3" numFmtId="0" xfId="0" applyAlignment="1" applyBorder="1" applyFont="1">
      <alignment horizontal="right" vertical="bottom"/>
    </xf>
    <xf borderId="6" fillId="5" fontId="1" numFmtId="0" xfId="0" applyAlignment="1" applyBorder="1" applyFont="1">
      <alignment vertical="bottom"/>
    </xf>
    <xf borderId="6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vertical="bottom"/>
    </xf>
    <xf borderId="6" fillId="0" fontId="1" numFmtId="0" xfId="0" applyAlignment="1" applyBorder="1" applyFont="1">
      <alignment vertical="bottom"/>
    </xf>
    <xf borderId="2" fillId="0" fontId="1" numFmtId="0" xfId="0" applyAlignment="1" applyBorder="1" applyFont="1">
      <alignment readingOrder="0"/>
    </xf>
    <xf borderId="1" fillId="6" fontId="5" numFmtId="0" xfId="0" applyBorder="1" applyFont="1"/>
    <xf borderId="0" fillId="0" fontId="2" numFmtId="0" xfId="0" applyAlignment="1" applyFont="1">
      <alignment readingOrder="0"/>
    </xf>
    <xf borderId="0" fillId="0" fontId="1" numFmtId="4" xfId="0" applyFont="1" applyNumberFormat="1"/>
    <xf borderId="1" fillId="3" fontId="2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1.86"/>
    <col customWidth="1" min="2" max="2" width="17.71"/>
    <col customWidth="1" min="3" max="3" width="18.43"/>
  </cols>
  <sheetData>
    <row r="3">
      <c r="B3" s="1" t="s">
        <v>0</v>
      </c>
      <c r="C3" s="2"/>
      <c r="D3" s="1">
        <v>1.0</v>
      </c>
      <c r="E3" s="1">
        <v>2.0</v>
      </c>
      <c r="F3" s="1">
        <v>3.0</v>
      </c>
      <c r="G3" s="1">
        <v>4.0</v>
      </c>
      <c r="H3" s="1">
        <v>5.0</v>
      </c>
      <c r="I3" s="1">
        <v>6.0</v>
      </c>
      <c r="J3" s="1">
        <v>7.0</v>
      </c>
      <c r="K3" s="1">
        <v>8.0</v>
      </c>
    </row>
    <row r="4">
      <c r="B4" s="3" t="s">
        <v>1</v>
      </c>
      <c r="C4" s="4"/>
      <c r="D4" s="3">
        <v>-2000.0</v>
      </c>
      <c r="E4" s="3">
        <v>-2000.0</v>
      </c>
      <c r="F4" s="3">
        <v>-2000.0</v>
      </c>
      <c r="G4" s="3">
        <v>-2000.0</v>
      </c>
      <c r="H4" s="3">
        <v>-2000.0</v>
      </c>
      <c r="I4" s="3">
        <v>-2000.0</v>
      </c>
      <c r="J4" s="3">
        <v>-2000.0</v>
      </c>
      <c r="K4" s="3">
        <v>-2000.0</v>
      </c>
    </row>
    <row r="5">
      <c r="B5" s="3" t="s">
        <v>2</v>
      </c>
      <c r="C5" s="5">
        <v>1.0</v>
      </c>
      <c r="D5" s="5">
        <v>330.0</v>
      </c>
      <c r="E5" s="5">
        <v>1666.0</v>
      </c>
      <c r="F5" s="6"/>
      <c r="G5" s="5">
        <v>160.0</v>
      </c>
      <c r="H5" s="5">
        <v>280.0</v>
      </c>
      <c r="I5" s="7">
        <v>2200.0</v>
      </c>
      <c r="J5" s="5">
        <v>1200.0</v>
      </c>
      <c r="K5" s="5">
        <v>-350.0</v>
      </c>
    </row>
    <row r="6">
      <c r="B6" s="6"/>
      <c r="C6" s="5">
        <v>2.0</v>
      </c>
      <c r="D6" s="5">
        <v>330.0</v>
      </c>
      <c r="E6" s="7">
        <v>334.0</v>
      </c>
      <c r="F6" s="6"/>
      <c r="G6" s="5">
        <v>200.0</v>
      </c>
      <c r="H6" s="5">
        <v>280.0</v>
      </c>
      <c r="I6" s="6"/>
      <c r="J6" s="7">
        <v>900.0</v>
      </c>
      <c r="K6" s="5">
        <v>-60.0</v>
      </c>
    </row>
    <row r="7">
      <c r="B7" s="6"/>
      <c r="C7" s="5">
        <v>3.0</v>
      </c>
      <c r="D7" s="5">
        <v>330.0</v>
      </c>
      <c r="E7" s="5">
        <v>165.0</v>
      </c>
      <c r="F7" s="6"/>
      <c r="G7" s="5">
        <v>350.0</v>
      </c>
      <c r="H7" s="5">
        <v>280.0</v>
      </c>
      <c r="I7" s="6"/>
      <c r="J7" s="5">
        <v>300.0</v>
      </c>
      <c r="K7" s="5">
        <v>60.0</v>
      </c>
    </row>
    <row r="8">
      <c r="B8" s="6"/>
      <c r="C8" s="5">
        <v>4.0</v>
      </c>
      <c r="D8" s="5">
        <v>330.0</v>
      </c>
      <c r="E8" s="6"/>
      <c r="F8" s="6"/>
      <c r="G8" s="5">
        <v>395.0</v>
      </c>
      <c r="H8" s="5">
        <v>280.0</v>
      </c>
      <c r="I8" s="6"/>
      <c r="J8" s="5">
        <v>90.0</v>
      </c>
      <c r="K8" s="5">
        <v>350.0</v>
      </c>
    </row>
    <row r="9">
      <c r="B9" s="6"/>
      <c r="C9" s="5">
        <v>5.0</v>
      </c>
      <c r="D9" s="5">
        <v>330.0</v>
      </c>
      <c r="E9" s="6"/>
      <c r="F9" s="6"/>
      <c r="G9" s="5">
        <v>432.0</v>
      </c>
      <c r="H9" s="5">
        <v>280.0</v>
      </c>
      <c r="I9" s="6"/>
      <c r="J9" s="5">
        <v>70.0</v>
      </c>
      <c r="K9" s="5">
        <v>700.0</v>
      </c>
    </row>
    <row r="10">
      <c r="B10" s="6"/>
      <c r="C10" s="5">
        <v>6.0</v>
      </c>
      <c r="D10" s="5">
        <v>330.0</v>
      </c>
      <c r="E10" s="6"/>
      <c r="F10" s="6"/>
      <c r="G10" s="7">
        <v>440.0</v>
      </c>
      <c r="H10" s="5">
        <v>280.0</v>
      </c>
      <c r="I10" s="6"/>
      <c r="J10" s="6"/>
      <c r="K10" s="5">
        <v>1200.0</v>
      </c>
    </row>
    <row r="11">
      <c r="B11" s="6"/>
      <c r="C11" s="5">
        <v>7.0</v>
      </c>
      <c r="D11" s="7">
        <v>330.0</v>
      </c>
      <c r="E11" s="6"/>
      <c r="F11" s="6"/>
      <c r="G11" s="5">
        <v>442.0</v>
      </c>
      <c r="H11" s="5">
        <v>280.0</v>
      </c>
      <c r="I11" s="6"/>
      <c r="J11" s="6"/>
      <c r="K11" s="7">
        <v>2250.0</v>
      </c>
    </row>
    <row r="12">
      <c r="B12" s="6"/>
      <c r="C12" s="5">
        <v>8.0</v>
      </c>
      <c r="D12" s="5">
        <v>1000.0</v>
      </c>
      <c r="E12" s="6"/>
      <c r="F12" s="6"/>
      <c r="G12" s="5">
        <v>444.0</v>
      </c>
      <c r="H12" s="7">
        <v>280.0</v>
      </c>
      <c r="I12" s="6"/>
      <c r="J12" s="6"/>
      <c r="K12" s="6"/>
    </row>
    <row r="13">
      <c r="B13" s="6"/>
      <c r="C13" s="5">
        <v>9.0</v>
      </c>
      <c r="D13" s="6"/>
      <c r="E13" s="6"/>
      <c r="F13" s="6"/>
      <c r="G13" s="5">
        <v>446.0</v>
      </c>
      <c r="H13" s="5">
        <v>280.0</v>
      </c>
      <c r="I13" s="6"/>
      <c r="J13" s="6"/>
      <c r="K13" s="6"/>
    </row>
    <row r="14">
      <c r="B14" s="6"/>
      <c r="C14" s="5">
        <v>10.0</v>
      </c>
      <c r="D14" s="6"/>
      <c r="E14" s="6"/>
      <c r="F14" s="6"/>
      <c r="G14" s="5">
        <v>448.0</v>
      </c>
      <c r="H14" s="5">
        <v>280.0</v>
      </c>
      <c r="I14" s="6"/>
      <c r="J14" s="6"/>
      <c r="K14" s="6"/>
    </row>
    <row r="15">
      <c r="B15" s="6"/>
      <c r="C15" s="5">
        <v>11.0</v>
      </c>
      <c r="D15" s="6"/>
      <c r="E15" s="6"/>
      <c r="F15" s="6"/>
      <c r="G15" s="5">
        <v>450.0</v>
      </c>
      <c r="H15" s="5">
        <v>280.0</v>
      </c>
      <c r="I15" s="6"/>
      <c r="J15" s="6"/>
      <c r="K15" s="6"/>
    </row>
    <row r="16">
      <c r="B16" s="6"/>
      <c r="C16" s="5">
        <v>12.0</v>
      </c>
      <c r="D16" s="6"/>
      <c r="E16" s="6"/>
      <c r="F16" s="6"/>
      <c r="G16" s="5">
        <v>451.0</v>
      </c>
      <c r="H16" s="5">
        <v>280.0</v>
      </c>
      <c r="I16" s="6"/>
      <c r="J16" s="6"/>
      <c r="K16" s="6"/>
    </row>
    <row r="17">
      <c r="B17" s="6"/>
      <c r="C17" s="5">
        <v>13.0</v>
      </c>
      <c r="D17" s="6"/>
      <c r="E17" s="6"/>
      <c r="F17" s="6"/>
      <c r="G17" s="5">
        <v>451.0</v>
      </c>
      <c r="H17" s="5">
        <v>280.0</v>
      </c>
      <c r="I17" s="6"/>
      <c r="J17" s="6"/>
      <c r="K17" s="6"/>
    </row>
    <row r="18">
      <c r="B18" s="6"/>
      <c r="C18" s="5">
        <v>14.0</v>
      </c>
      <c r="D18" s="6"/>
      <c r="E18" s="6"/>
      <c r="F18" s="6"/>
      <c r="G18" s="5">
        <v>452.0</v>
      </c>
      <c r="H18" s="5">
        <v>280.0</v>
      </c>
      <c r="I18" s="6"/>
      <c r="J18" s="6"/>
      <c r="K18" s="6"/>
    </row>
    <row r="19">
      <c r="B19" s="6"/>
      <c r="C19" s="5">
        <v>15.0</v>
      </c>
      <c r="D19" s="6"/>
      <c r="E19" s="6"/>
      <c r="F19" s="7">
        <v>10000.0</v>
      </c>
      <c r="G19" s="5">
        <v>-2000.0</v>
      </c>
      <c r="H19" s="5">
        <v>280.0</v>
      </c>
      <c r="I19" s="6"/>
      <c r="J19" s="6"/>
      <c r="K19" s="6"/>
    </row>
    <row r="20">
      <c r="B20" s="8" t="s">
        <v>3</v>
      </c>
      <c r="C20" s="9"/>
      <c r="D20" s="5">
        <v>3310.0</v>
      </c>
      <c r="E20" s="5">
        <v>2165.0</v>
      </c>
      <c r="F20" s="5">
        <v>10000.0</v>
      </c>
      <c r="G20" s="5">
        <v>3561.0</v>
      </c>
      <c r="H20" s="5">
        <v>4200.0</v>
      </c>
      <c r="I20" s="5">
        <v>2200.0</v>
      </c>
      <c r="J20" s="5">
        <v>2560.0</v>
      </c>
      <c r="K20" s="5">
        <v>4150.0</v>
      </c>
    </row>
    <row r="21">
      <c r="B21" s="8" t="s">
        <v>4</v>
      </c>
      <c r="C21" s="9"/>
      <c r="D21" s="5">
        <v>1310.0</v>
      </c>
      <c r="E21" s="5">
        <v>165.0</v>
      </c>
      <c r="F21" s="5">
        <v>8000.0</v>
      </c>
      <c r="G21" s="5">
        <v>1561.0</v>
      </c>
      <c r="H21" s="5">
        <v>2200.0</v>
      </c>
      <c r="I21" s="5">
        <v>200.0</v>
      </c>
      <c r="J21" s="5">
        <v>560.0</v>
      </c>
      <c r="K21" s="5">
        <v>2150.0</v>
      </c>
    </row>
    <row r="25">
      <c r="D25" s="5" t="s">
        <v>5</v>
      </c>
      <c r="E25" s="5" t="s">
        <v>6</v>
      </c>
      <c r="F25" s="5" t="s">
        <v>7</v>
      </c>
      <c r="G25" s="5" t="s">
        <v>8</v>
      </c>
      <c r="H25" s="5" t="s">
        <v>9</v>
      </c>
      <c r="I25" s="5" t="s">
        <v>10</v>
      </c>
      <c r="J25" s="5" t="s">
        <v>11</v>
      </c>
      <c r="K25" s="5" t="s">
        <v>12</v>
      </c>
    </row>
    <row r="26">
      <c r="B26" s="8" t="s">
        <v>3</v>
      </c>
      <c r="C26" s="9"/>
      <c r="D26" s="5">
        <v>3310.0</v>
      </c>
      <c r="E26" s="5">
        <v>2165.0</v>
      </c>
      <c r="F26" s="5">
        <v>10000.0</v>
      </c>
      <c r="G26" s="5">
        <v>3561.0</v>
      </c>
      <c r="H26" s="5">
        <v>4200.0</v>
      </c>
      <c r="I26" s="5">
        <v>2200.0</v>
      </c>
      <c r="J26" s="5">
        <v>2560.0</v>
      </c>
      <c r="K26" s="5">
        <v>4150.0</v>
      </c>
    </row>
    <row r="27">
      <c r="B27" s="10" t="s">
        <v>13</v>
      </c>
      <c r="C27" s="9"/>
      <c r="D27" s="5">
        <v>5.0</v>
      </c>
      <c r="E27" s="5">
        <v>8.0</v>
      </c>
      <c r="F27" s="5">
        <v>1.0</v>
      </c>
      <c r="G27" s="5">
        <v>4.0</v>
      </c>
      <c r="H27" s="5">
        <v>2.0</v>
      </c>
      <c r="I27" s="5">
        <v>7.0</v>
      </c>
      <c r="J27" s="5">
        <v>6.0</v>
      </c>
      <c r="K27" s="5">
        <v>3.0</v>
      </c>
    </row>
  </sheetData>
  <mergeCells count="4">
    <mergeCell ref="B20:C20"/>
    <mergeCell ref="B21:C21"/>
    <mergeCell ref="B26:C26"/>
    <mergeCell ref="B27:C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57"/>
    <col customWidth="1" min="2" max="2" width="27.29"/>
  </cols>
  <sheetData>
    <row r="2">
      <c r="B2" s="1" t="s">
        <v>0</v>
      </c>
      <c r="C2" s="2"/>
      <c r="D2" s="1">
        <v>1.0</v>
      </c>
      <c r="E2" s="1">
        <v>2.0</v>
      </c>
      <c r="F2" s="1">
        <v>3.0</v>
      </c>
      <c r="G2" s="1">
        <v>4.0</v>
      </c>
      <c r="H2" s="1">
        <v>5.0</v>
      </c>
      <c r="I2" s="1">
        <v>6.0</v>
      </c>
      <c r="J2" s="1">
        <v>7.0</v>
      </c>
      <c r="K2" s="1">
        <v>8.0</v>
      </c>
    </row>
    <row r="3">
      <c r="B3" s="3" t="s">
        <v>1</v>
      </c>
      <c r="C3" s="4"/>
      <c r="D3" s="3">
        <v>-2000.0</v>
      </c>
      <c r="E3" s="3">
        <v>-2000.0</v>
      </c>
      <c r="F3" s="3">
        <v>-2000.0</v>
      </c>
      <c r="G3" s="3">
        <v>-2000.0</v>
      </c>
      <c r="H3" s="3">
        <v>-2000.0</v>
      </c>
      <c r="I3" s="3">
        <v>-2000.0</v>
      </c>
      <c r="J3" s="3">
        <v>-2000.0</v>
      </c>
      <c r="K3" s="3">
        <v>-2000.0</v>
      </c>
    </row>
    <row r="4">
      <c r="B4" s="3" t="s">
        <v>2</v>
      </c>
      <c r="C4" s="5">
        <v>1.0</v>
      </c>
      <c r="D4" s="5">
        <v>330.0</v>
      </c>
      <c r="E4" s="5">
        <v>1666.0</v>
      </c>
      <c r="F4" s="6"/>
      <c r="G4" s="5">
        <v>160.0</v>
      </c>
      <c r="H4" s="5">
        <v>280.0</v>
      </c>
      <c r="I4" s="7">
        <v>2200.0</v>
      </c>
      <c r="J4" s="5">
        <v>1200.0</v>
      </c>
      <c r="K4" s="5">
        <v>-350.0</v>
      </c>
    </row>
    <row r="5">
      <c r="B5" s="6"/>
      <c r="C5" s="5">
        <v>2.0</v>
      </c>
      <c r="D5" s="5">
        <v>330.0</v>
      </c>
      <c r="E5" s="7">
        <v>334.0</v>
      </c>
      <c r="F5" s="6"/>
      <c r="G5" s="5">
        <v>200.0</v>
      </c>
      <c r="H5" s="5">
        <v>280.0</v>
      </c>
      <c r="I5" s="6"/>
      <c r="J5" s="7">
        <v>900.0</v>
      </c>
      <c r="K5" s="5">
        <v>-60.0</v>
      </c>
    </row>
    <row r="6">
      <c r="B6" s="6"/>
      <c r="C6" s="5">
        <v>3.0</v>
      </c>
      <c r="D6" s="5">
        <v>330.0</v>
      </c>
      <c r="E6" s="5">
        <v>165.0</v>
      </c>
      <c r="F6" s="6"/>
      <c r="G6" s="5">
        <v>350.0</v>
      </c>
      <c r="H6" s="5">
        <v>280.0</v>
      </c>
      <c r="I6" s="6"/>
      <c r="J6" s="5">
        <v>300.0</v>
      </c>
      <c r="K6" s="5">
        <v>60.0</v>
      </c>
    </row>
    <row r="7">
      <c r="B7" s="6"/>
      <c r="C7" s="5">
        <v>4.0</v>
      </c>
      <c r="D7" s="5">
        <v>330.0</v>
      </c>
      <c r="E7" s="6"/>
      <c r="F7" s="6"/>
      <c r="G7" s="5">
        <v>395.0</v>
      </c>
      <c r="H7" s="5">
        <v>280.0</v>
      </c>
      <c r="I7" s="6"/>
      <c r="J7" s="5">
        <v>90.0</v>
      </c>
      <c r="K7" s="5">
        <v>350.0</v>
      </c>
    </row>
    <row r="8">
      <c r="B8" s="6"/>
      <c r="C8" s="5">
        <v>5.0</v>
      </c>
      <c r="D8" s="5">
        <v>330.0</v>
      </c>
      <c r="E8" s="6"/>
      <c r="F8" s="6"/>
      <c r="G8" s="5">
        <v>432.0</v>
      </c>
      <c r="H8" s="5">
        <v>280.0</v>
      </c>
      <c r="I8" s="6"/>
      <c r="J8" s="5">
        <v>70.0</v>
      </c>
      <c r="K8" s="5">
        <v>700.0</v>
      </c>
    </row>
    <row r="9">
      <c r="B9" s="6"/>
      <c r="C9" s="5">
        <v>6.0</v>
      </c>
      <c r="D9" s="5">
        <v>330.0</v>
      </c>
      <c r="E9" s="6"/>
      <c r="F9" s="6"/>
      <c r="G9" s="7">
        <v>440.0</v>
      </c>
      <c r="H9" s="5">
        <v>280.0</v>
      </c>
      <c r="I9" s="6"/>
      <c r="J9" s="6"/>
      <c r="K9" s="5">
        <v>1200.0</v>
      </c>
    </row>
    <row r="10">
      <c r="B10" s="6"/>
      <c r="C10" s="5">
        <v>7.0</v>
      </c>
      <c r="D10" s="7">
        <v>330.0</v>
      </c>
      <c r="E10" s="6"/>
      <c r="F10" s="6"/>
      <c r="G10" s="5">
        <v>442.0</v>
      </c>
      <c r="H10" s="5">
        <v>280.0</v>
      </c>
      <c r="I10" s="6"/>
      <c r="J10" s="6"/>
      <c r="K10" s="7">
        <v>2250.0</v>
      </c>
    </row>
    <row r="11">
      <c r="B11" s="6"/>
      <c r="C11" s="5">
        <v>8.0</v>
      </c>
      <c r="D11" s="5">
        <v>1000.0</v>
      </c>
      <c r="E11" s="6"/>
      <c r="F11" s="6"/>
      <c r="G11" s="5">
        <v>444.0</v>
      </c>
      <c r="H11" s="7">
        <v>280.0</v>
      </c>
      <c r="I11" s="6"/>
      <c r="J11" s="6"/>
      <c r="K11" s="6"/>
    </row>
    <row r="12">
      <c r="B12" s="6"/>
      <c r="C12" s="5">
        <v>9.0</v>
      </c>
      <c r="D12" s="6"/>
      <c r="E12" s="6"/>
      <c r="F12" s="6"/>
      <c r="G12" s="5">
        <v>446.0</v>
      </c>
      <c r="H12" s="5">
        <v>280.0</v>
      </c>
      <c r="I12" s="6"/>
      <c r="J12" s="6"/>
      <c r="K12" s="6"/>
    </row>
    <row r="13">
      <c r="B13" s="6"/>
      <c r="C13" s="5">
        <v>10.0</v>
      </c>
      <c r="D13" s="6"/>
      <c r="E13" s="6"/>
      <c r="F13" s="6"/>
      <c r="G13" s="5">
        <v>448.0</v>
      </c>
      <c r="H13" s="5">
        <v>280.0</v>
      </c>
      <c r="I13" s="6"/>
      <c r="J13" s="6"/>
      <c r="K13" s="6"/>
    </row>
    <row r="14" ht="18.75" customHeight="1">
      <c r="B14" s="6"/>
      <c r="C14" s="5">
        <v>11.0</v>
      </c>
      <c r="D14" s="6"/>
      <c r="E14" s="6"/>
      <c r="F14" s="6"/>
      <c r="G14" s="5">
        <v>450.0</v>
      </c>
      <c r="H14" s="5">
        <v>280.0</v>
      </c>
      <c r="I14" s="6"/>
      <c r="J14" s="6"/>
      <c r="K14" s="6"/>
    </row>
    <row r="15">
      <c r="B15" s="6"/>
      <c r="C15" s="5">
        <v>12.0</v>
      </c>
      <c r="D15" s="6"/>
      <c r="E15" s="6"/>
      <c r="F15" s="6"/>
      <c r="G15" s="5">
        <v>451.0</v>
      </c>
      <c r="H15" s="5">
        <v>280.0</v>
      </c>
      <c r="I15" s="6"/>
      <c r="J15" s="6"/>
      <c r="K15" s="6"/>
    </row>
    <row r="16">
      <c r="B16" s="6"/>
      <c r="C16" s="5">
        <v>13.0</v>
      </c>
      <c r="D16" s="6"/>
      <c r="E16" s="6"/>
      <c r="F16" s="6"/>
      <c r="G16" s="5">
        <v>451.0</v>
      </c>
      <c r="H16" s="5">
        <v>280.0</v>
      </c>
      <c r="I16" s="6"/>
      <c r="J16" s="6"/>
      <c r="K16" s="6"/>
    </row>
    <row r="17">
      <c r="B17" s="6"/>
      <c r="C17" s="5">
        <v>14.0</v>
      </c>
      <c r="D17" s="6"/>
      <c r="E17" s="6"/>
      <c r="F17" s="6"/>
      <c r="G17" s="5">
        <v>452.0</v>
      </c>
      <c r="H17" s="5">
        <v>280.0</v>
      </c>
      <c r="I17" s="6"/>
      <c r="J17" s="6"/>
      <c r="K17" s="6"/>
    </row>
    <row r="18">
      <c r="B18" s="6"/>
      <c r="C18" s="5">
        <v>15.0</v>
      </c>
      <c r="D18" s="6"/>
      <c r="E18" s="6"/>
      <c r="F18" s="7">
        <v>10000.0</v>
      </c>
      <c r="G18" s="5">
        <v>-2000.0</v>
      </c>
      <c r="H18" s="5">
        <v>280.0</v>
      </c>
      <c r="I18" s="6"/>
      <c r="J18" s="6"/>
      <c r="K18" s="6"/>
    </row>
    <row r="19">
      <c r="B19" s="8" t="s">
        <v>3</v>
      </c>
      <c r="C19" s="9"/>
      <c r="D19" s="5">
        <v>3310.0</v>
      </c>
      <c r="E19" s="5">
        <v>2165.0</v>
      </c>
      <c r="F19" s="5">
        <v>10000.0</v>
      </c>
      <c r="G19" s="5">
        <v>3561.0</v>
      </c>
      <c r="H19" s="5">
        <v>4200.0</v>
      </c>
      <c r="I19" s="5">
        <v>2200.0</v>
      </c>
      <c r="J19" s="5">
        <v>2560.0</v>
      </c>
      <c r="K19" s="5">
        <v>4150.0</v>
      </c>
    </row>
    <row r="20">
      <c r="B20" s="8" t="s">
        <v>4</v>
      </c>
      <c r="C20" s="9"/>
      <c r="D20" s="5">
        <v>1310.0</v>
      </c>
      <c r="E20" s="5">
        <v>165.0</v>
      </c>
      <c r="F20" s="5">
        <v>8000.0</v>
      </c>
      <c r="G20" s="5">
        <v>1561.0</v>
      </c>
      <c r="H20" s="5">
        <v>2200.0</v>
      </c>
      <c r="I20" s="5">
        <v>200.0</v>
      </c>
      <c r="J20" s="5">
        <v>560.0</v>
      </c>
      <c r="K20" s="5">
        <v>2150.0</v>
      </c>
    </row>
    <row r="21">
      <c r="B21" s="11" t="s">
        <v>14</v>
      </c>
      <c r="C21" s="11">
        <v>0.1</v>
      </c>
    </row>
    <row r="23">
      <c r="B23" s="6"/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  <c r="H23" s="3" t="s">
        <v>10</v>
      </c>
      <c r="I23" s="3" t="s">
        <v>11</v>
      </c>
      <c r="J23" s="3" t="s">
        <v>12</v>
      </c>
    </row>
    <row r="24">
      <c r="B24" s="3" t="s">
        <v>15</v>
      </c>
      <c r="C24" s="12">
        <f t="array" ref="C24">NPV(C21,D4:D18)+D3</f>
        <v>73.08559005</v>
      </c>
      <c r="D24" s="13">
        <f t="array" ref="D24">NPV(C21,E4:E18)+E3</f>
        <v>-85.45454545</v>
      </c>
      <c r="E24" s="13">
        <f>F18/1.1^15+F3</f>
        <v>393.9204937</v>
      </c>
      <c r="F24" s="12">
        <f t="array" ref="F24">npv(C21,G4:G18)+G3</f>
        <v>228.2219512</v>
      </c>
      <c r="G24" s="12">
        <f t="array" ref="G24">npv(C21,H4:H18)+H3</f>
        <v>129.7022618</v>
      </c>
      <c r="H24" s="12">
        <f t="array" ref="H24">npv(C21,I4:I18)+I3</f>
        <v>0</v>
      </c>
      <c r="I24" s="12">
        <f t="array" ref="I24">npv(C21,J4:J18)+J3</f>
        <v>165.0408877</v>
      </c>
      <c r="J24" s="12">
        <f t="array" ref="J24">npv(C21,K4:K10)+K3</f>
        <v>182.9844106</v>
      </c>
    </row>
    <row r="25">
      <c r="B25" s="3" t="s">
        <v>16</v>
      </c>
      <c r="C25" s="14" t="s">
        <v>17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14" t="s">
        <v>23</v>
      </c>
      <c r="J25" s="14" t="s">
        <v>24</v>
      </c>
    </row>
    <row r="28">
      <c r="B28" s="15"/>
    </row>
    <row r="29">
      <c r="B29" s="16"/>
      <c r="C29" s="3" t="s">
        <v>5</v>
      </c>
      <c r="D29" s="3" t="s">
        <v>6</v>
      </c>
      <c r="E29" s="3" t="s">
        <v>7</v>
      </c>
      <c r="F29" s="3" t="s">
        <v>8</v>
      </c>
      <c r="G29" s="3" t="s">
        <v>9</v>
      </c>
      <c r="H29" s="3" t="s">
        <v>10</v>
      </c>
      <c r="I29" s="3" t="s">
        <v>11</v>
      </c>
      <c r="J29" s="3" t="s">
        <v>12</v>
      </c>
    </row>
    <row r="30">
      <c r="B30" s="3" t="s">
        <v>25</v>
      </c>
      <c r="C30" s="17">
        <f t="shared" ref="C30:D30" si="1">IRR(D3:D11,10%)</f>
        <v>0.1086503033</v>
      </c>
      <c r="D30" s="17">
        <f t="shared" si="1"/>
        <v>0.06308823427</v>
      </c>
      <c r="E30" s="18">
        <v>0.1133</v>
      </c>
      <c r="F30" s="17">
        <f t="shared" ref="F30:G30" si="2">IRR(G3:G18,10%)</f>
        <v>0.1232833308</v>
      </c>
      <c r="G30" s="17">
        <f t="shared" si="2"/>
        <v>0.1112160434</v>
      </c>
      <c r="H30" s="17">
        <f t="shared" ref="H30:J30" si="3">IRR(I3:I11,10%)</f>
        <v>0.1</v>
      </c>
      <c r="I30" s="17">
        <f t="shared" si="3"/>
        <v>0.1525713901</v>
      </c>
      <c r="J30" s="17">
        <f t="shared" si="3"/>
        <v>0.1140642024</v>
      </c>
    </row>
    <row r="31">
      <c r="B31" s="3" t="s">
        <v>16</v>
      </c>
      <c r="C31" s="5">
        <v>6.0</v>
      </c>
      <c r="D31" s="5">
        <v>8.0</v>
      </c>
      <c r="E31" s="5">
        <v>4.0</v>
      </c>
      <c r="F31" s="5">
        <v>2.0</v>
      </c>
      <c r="G31" s="5">
        <v>5.0</v>
      </c>
      <c r="H31" s="5">
        <v>7.0</v>
      </c>
      <c r="I31" s="5">
        <v>1.0</v>
      </c>
      <c r="J31" s="5">
        <v>3.0</v>
      </c>
    </row>
    <row r="32">
      <c r="B32" s="11"/>
    </row>
    <row r="33">
      <c r="B33" s="19" t="s">
        <v>26</v>
      </c>
      <c r="C33" s="20">
        <v>7.0</v>
      </c>
      <c r="D33" s="20">
        <v>8.0</v>
      </c>
    </row>
    <row r="34">
      <c r="B34" s="19" t="s">
        <v>15</v>
      </c>
      <c r="C34" s="21">
        <f t="array" ref="C34">npv(C21,J4:J18)+J3</f>
        <v>165.0408877</v>
      </c>
      <c r="D34" s="12">
        <f t="array" ref="D34">npv(C21,K4:K10)+K3</f>
        <v>182.9844106</v>
      </c>
    </row>
    <row r="35">
      <c r="B35" s="19" t="s">
        <v>25</v>
      </c>
      <c r="C35" s="22">
        <f t="shared" ref="C35:D35" si="4">IRR(J3:J11,10%)</f>
        <v>0.1525713901</v>
      </c>
      <c r="D35" s="22">
        <f t="shared" si="4"/>
        <v>0.1140642024</v>
      </c>
    </row>
    <row r="36">
      <c r="B36" s="19" t="s">
        <v>27</v>
      </c>
      <c r="C36" s="20">
        <v>2.0</v>
      </c>
      <c r="D36" s="20">
        <v>1.0</v>
      </c>
    </row>
    <row r="40">
      <c r="B40" s="23" t="s">
        <v>28</v>
      </c>
      <c r="C40" s="23" t="s">
        <v>29</v>
      </c>
      <c r="D40" s="23" t="s">
        <v>30</v>
      </c>
      <c r="E40" s="23" t="s">
        <v>31</v>
      </c>
      <c r="F40" s="23" t="s">
        <v>32</v>
      </c>
      <c r="G40" s="23" t="s">
        <v>33</v>
      </c>
      <c r="H40" s="23" t="s">
        <v>34</v>
      </c>
    </row>
    <row r="41">
      <c r="B41" s="24">
        <v>0.0</v>
      </c>
      <c r="C41" s="12">
        <f t="shared" ref="C41:C61" si="5">NPV(B41,$D$4:$D$11)+$D$3</f>
        <v>1310</v>
      </c>
      <c r="D41" s="12">
        <f>F18/1^15+$F$3</f>
        <v>8000</v>
      </c>
      <c r="E41" s="12">
        <f t="shared" ref="E41:E61" si="6">npv(B41,$G$4:$G$18)+$G$3</f>
        <v>1561</v>
      </c>
      <c r="F41" s="12">
        <f t="shared" ref="F41:F61" si="7">NPV(B41,$H$4:$H$18)+$H$3</f>
        <v>2200</v>
      </c>
      <c r="G41" s="12">
        <f t="shared" ref="G41:G61" si="8">NPV(B41,$J$4:$J$8)+$J$3</f>
        <v>560</v>
      </c>
      <c r="H41" s="12">
        <f t="shared" ref="H41:H61" si="9">NPV(B41,$K$4:$K$10)+$K$3</f>
        <v>2150</v>
      </c>
    </row>
    <row r="42">
      <c r="B42" s="24">
        <v>0.01</v>
      </c>
      <c r="C42" s="12">
        <f t="shared" si="5"/>
        <v>1143.787417</v>
      </c>
      <c r="D42" s="12">
        <f t="shared" ref="D42:D61" si="10">$F$19/(1+B42)^15+$F$3</f>
        <v>6613.494748</v>
      </c>
      <c r="E42" s="12">
        <f t="shared" si="6"/>
        <v>1405.340386</v>
      </c>
      <c r="F42" s="12">
        <f t="shared" si="7"/>
        <v>1882.214705</v>
      </c>
      <c r="G42" s="12">
        <f t="shared" si="8"/>
        <v>514.6531299</v>
      </c>
      <c r="H42" s="12">
        <f t="shared" si="9"/>
        <v>1884.322</v>
      </c>
    </row>
    <row r="43">
      <c r="B43" s="24">
        <v>0.02</v>
      </c>
      <c r="C43" s="12">
        <f t="shared" si="5"/>
        <v>989.2474241</v>
      </c>
      <c r="D43" s="12">
        <f t="shared" si="10"/>
        <v>5430.1473</v>
      </c>
      <c r="E43" s="12">
        <f t="shared" si="6"/>
        <v>1252.9541</v>
      </c>
      <c r="F43" s="12">
        <f t="shared" si="7"/>
        <v>1597.79378</v>
      </c>
      <c r="G43" s="12">
        <f t="shared" si="8"/>
        <v>470.7664367</v>
      </c>
      <c r="H43" s="12">
        <f t="shared" si="9"/>
        <v>1637.415485</v>
      </c>
    </row>
    <row r="44">
      <c r="B44" s="24">
        <v>0.03</v>
      </c>
      <c r="C44" s="12">
        <f t="shared" si="5"/>
        <v>845.4026095</v>
      </c>
      <c r="D44" s="12">
        <f t="shared" si="10"/>
        <v>4418.619474</v>
      </c>
      <c r="E44" s="12">
        <f t="shared" si="6"/>
        <v>1104.933413</v>
      </c>
      <c r="F44" s="12">
        <f t="shared" si="7"/>
        <v>1342.621824</v>
      </c>
      <c r="G44" s="12">
        <f t="shared" si="8"/>
        <v>428.2738089</v>
      </c>
      <c r="H44" s="12">
        <f t="shared" si="9"/>
        <v>1407.780544</v>
      </c>
    </row>
    <row r="45">
      <c r="B45" s="24">
        <v>0.04</v>
      </c>
      <c r="C45" s="12">
        <f t="shared" si="5"/>
        <v>711.3682461</v>
      </c>
      <c r="D45" s="12">
        <f t="shared" si="10"/>
        <v>3552.645027</v>
      </c>
      <c r="E45" s="12">
        <f t="shared" si="6"/>
        <v>962.0345685</v>
      </c>
      <c r="F45" s="12">
        <f t="shared" si="7"/>
        <v>1113.148481</v>
      </c>
      <c r="G45" s="12">
        <f t="shared" si="8"/>
        <v>387.1129278</v>
      </c>
      <c r="H45" s="12">
        <f t="shared" si="9"/>
        <v>1194.050899</v>
      </c>
    </row>
    <row r="46">
      <c r="B46" s="24">
        <v>0.05</v>
      </c>
      <c r="C46" s="12">
        <f t="shared" si="5"/>
        <v>586.3425832</v>
      </c>
      <c r="D46" s="12">
        <f t="shared" si="10"/>
        <v>2810.170981</v>
      </c>
      <c r="E46" s="12">
        <f t="shared" si="6"/>
        <v>824.7529058</v>
      </c>
      <c r="F46" s="12">
        <f t="shared" si="7"/>
        <v>906.3042507</v>
      </c>
      <c r="G46" s="12">
        <f t="shared" si="8"/>
        <v>347.2250074</v>
      </c>
      <c r="H46" s="12">
        <f t="shared" si="9"/>
        <v>994.9808053</v>
      </c>
    </row>
    <row r="47">
      <c r="B47" s="24">
        <v>0.06</v>
      </c>
      <c r="C47" s="12">
        <f t="shared" si="5"/>
        <v>469.5982464</v>
      </c>
      <c r="D47" s="12">
        <f t="shared" si="10"/>
        <v>2172.650607</v>
      </c>
      <c r="E47" s="12">
        <f t="shared" si="6"/>
        <v>693.3823935</v>
      </c>
      <c r="F47" s="12">
        <f t="shared" si="7"/>
        <v>719.4297166</v>
      </c>
      <c r="G47" s="12">
        <f t="shared" si="8"/>
        <v>308.5545544</v>
      </c>
      <c r="H47" s="12">
        <f t="shared" si="9"/>
        <v>809.4333487</v>
      </c>
    </row>
    <row r="48">
      <c r="B48" s="24">
        <v>0.07</v>
      </c>
      <c r="C48" s="12">
        <f t="shared" si="5"/>
        <v>360.4746071</v>
      </c>
      <c r="D48" s="12">
        <f t="shared" si="10"/>
        <v>1624.460196</v>
      </c>
      <c r="E48" s="12">
        <f t="shared" si="6"/>
        <v>568.0627617</v>
      </c>
      <c r="F48" s="12">
        <f t="shared" si="7"/>
        <v>550.2159214</v>
      </c>
      <c r="G48" s="12">
        <f t="shared" si="8"/>
        <v>271.0491473</v>
      </c>
      <c r="H48" s="12">
        <f t="shared" si="9"/>
        <v>636.3699829</v>
      </c>
    </row>
    <row r="49">
      <c r="B49" s="24">
        <v>0.08</v>
      </c>
      <c r="C49" s="12">
        <f t="shared" si="5"/>
        <v>258.371004</v>
      </c>
      <c r="D49" s="12">
        <f t="shared" si="10"/>
        <v>1152.41705</v>
      </c>
      <c r="E49" s="12">
        <f t="shared" si="6"/>
        <v>448.8167634</v>
      </c>
      <c r="F49" s="12">
        <f t="shared" si="7"/>
        <v>396.6540326</v>
      </c>
      <c r="G49" s="12">
        <f t="shared" si="8"/>
        <v>234.6592322</v>
      </c>
      <c r="H49" s="12">
        <f t="shared" si="9"/>
        <v>474.8411592</v>
      </c>
    </row>
    <row r="50">
      <c r="B50" s="24">
        <v>0.09</v>
      </c>
      <c r="C50" s="12">
        <f t="shared" si="5"/>
        <v>162.7407152</v>
      </c>
      <c r="D50" s="12">
        <f t="shared" si="10"/>
        <v>745.3804131</v>
      </c>
      <c r="E50" s="12">
        <f t="shared" si="6"/>
        <v>335.5795771</v>
      </c>
      <c r="F50" s="12">
        <f t="shared" si="7"/>
        <v>256.9927604</v>
      </c>
      <c r="G50" s="12">
        <f t="shared" si="8"/>
        <v>199.3379352</v>
      </c>
      <c r="H50" s="12">
        <f t="shared" si="9"/>
        <v>323.9779292</v>
      </c>
    </row>
    <row r="51">
      <c r="B51" s="24">
        <v>0.1</v>
      </c>
      <c r="C51" s="12">
        <f t="shared" si="5"/>
        <v>73.08559005</v>
      </c>
      <c r="D51" s="12">
        <f t="shared" si="10"/>
        <v>393.9204937</v>
      </c>
      <c r="E51" s="12">
        <f t="shared" si="6"/>
        <v>228.2219512</v>
      </c>
      <c r="F51" s="12">
        <f t="shared" si="7"/>
        <v>129.7022618</v>
      </c>
      <c r="G51" s="12">
        <f t="shared" si="8"/>
        <v>165.0408877</v>
      </c>
      <c r="H51" s="12">
        <f t="shared" si="9"/>
        <v>182.9844106</v>
      </c>
    </row>
    <row r="52">
      <c r="B52" s="24">
        <v>0.11</v>
      </c>
      <c r="C52" s="12">
        <f t="shared" si="5"/>
        <v>-11.04873637</v>
      </c>
      <c r="D52" s="12">
        <f t="shared" si="10"/>
        <v>90.0434665</v>
      </c>
      <c r="E52" s="12">
        <f t="shared" si="6"/>
        <v>126.5683667</v>
      </c>
      <c r="F52" s="12">
        <f t="shared" si="7"/>
        <v>13.44348125</v>
      </c>
      <c r="G52" s="12">
        <f t="shared" si="8"/>
        <v>131.726066</v>
      </c>
      <c r="H52" s="12">
        <f t="shared" si="9"/>
        <v>51.13101997</v>
      </c>
    </row>
    <row r="53">
      <c r="B53" s="24">
        <v>0.12</v>
      </c>
      <c r="C53" s="12">
        <f t="shared" si="5"/>
        <v>-90.0771142</v>
      </c>
      <c r="D53" s="12">
        <f t="shared" si="10"/>
        <v>-173.0373874</v>
      </c>
      <c r="E53" s="12">
        <f t="shared" si="6"/>
        <v>30.41123488</v>
      </c>
      <c r="F53" s="12">
        <f t="shared" si="7"/>
        <v>-92.95794295</v>
      </c>
      <c r="G53" s="12">
        <f t="shared" si="8"/>
        <v>99.35364253</v>
      </c>
      <c r="H53" s="12">
        <f t="shared" si="9"/>
        <v>-72.25161142</v>
      </c>
    </row>
    <row r="54">
      <c r="B54" s="24">
        <v>0.13</v>
      </c>
      <c r="C54" s="12">
        <f t="shared" si="5"/>
        <v>-164.3786955</v>
      </c>
      <c r="D54" s="12">
        <f t="shared" si="10"/>
        <v>-401.0924702</v>
      </c>
      <c r="E54" s="12">
        <f t="shared" si="6"/>
        <v>-60.47806053</v>
      </c>
      <c r="F54" s="12">
        <f t="shared" si="7"/>
        <v>-190.5339295</v>
      </c>
      <c r="G54" s="12">
        <f t="shared" si="8"/>
        <v>67.88584739</v>
      </c>
      <c r="H54" s="12">
        <f t="shared" si="9"/>
        <v>-187.7781133</v>
      </c>
    </row>
    <row r="55">
      <c r="B55" s="24">
        <v>0.14</v>
      </c>
      <c r="C55" s="12">
        <f t="shared" si="5"/>
        <v>-234.3003483</v>
      </c>
      <c r="D55" s="12">
        <f t="shared" si="10"/>
        <v>-599.0351793</v>
      </c>
      <c r="E55" s="12">
        <f t="shared" si="6"/>
        <v>-146.3406269</v>
      </c>
      <c r="F55" s="12">
        <f t="shared" si="7"/>
        <v>-280.1929641</v>
      </c>
      <c r="G55" s="12">
        <f t="shared" si="8"/>
        <v>37.2868409</v>
      </c>
      <c r="H55" s="12">
        <f t="shared" si="9"/>
        <v>-296.0133096</v>
      </c>
    </row>
    <row r="56">
      <c r="B56" s="24">
        <v>0.15</v>
      </c>
      <c r="C56" s="12">
        <f t="shared" si="5"/>
        <v>-300.159714</v>
      </c>
      <c r="D56" s="12">
        <f t="shared" si="10"/>
        <v>-771.0551479</v>
      </c>
      <c r="E56" s="12">
        <f t="shared" si="6"/>
        <v>-227.4235168</v>
      </c>
      <c r="F56" s="12">
        <f t="shared" si="7"/>
        <v>-362.7363724</v>
      </c>
      <c r="G56" s="12">
        <f t="shared" si="8"/>
        <v>7.522594741</v>
      </c>
      <c r="H56" s="12">
        <f t="shared" si="9"/>
        <v>-397.4766666</v>
      </c>
    </row>
    <row r="57">
      <c r="B57" s="24">
        <v>0.16</v>
      </c>
      <c r="C57" s="12">
        <f t="shared" si="5"/>
        <v>-362.2479486</v>
      </c>
      <c r="D57" s="12">
        <f t="shared" si="10"/>
        <v>-920.7298602</v>
      </c>
      <c r="E57" s="12">
        <f t="shared" si="6"/>
        <v>-303.974759</v>
      </c>
      <c r="F57" s="12">
        <f t="shared" si="7"/>
        <v>-438.8722745</v>
      </c>
      <c r="G57" s="12">
        <f t="shared" si="8"/>
        <v>-21.43921825</v>
      </c>
      <c r="H57" s="12">
        <f t="shared" si="9"/>
        <v>-492.6463087</v>
      </c>
    </row>
    <row r="58">
      <c r="B58" s="24">
        <v>0.17</v>
      </c>
      <c r="C58" s="12">
        <f t="shared" si="5"/>
        <v>-420.8321825</v>
      </c>
      <c r="D58" s="12">
        <f t="shared" si="10"/>
        <v>-1051.118294</v>
      </c>
      <c r="E58" s="12">
        <f t="shared" si="6"/>
        <v>-376.2396365</v>
      </c>
      <c r="F58" s="12">
        <f t="shared" si="7"/>
        <v>-509.2275751</v>
      </c>
      <c r="G58" s="12">
        <f t="shared" si="8"/>
        <v>-49.6293265</v>
      </c>
      <c r="H58" s="12">
        <f t="shared" si="9"/>
        <v>-581.9626457</v>
      </c>
    </row>
    <row r="59">
      <c r="B59" s="24">
        <v>0.18</v>
      </c>
      <c r="C59" s="12">
        <f t="shared" si="5"/>
        <v>-476.1577305</v>
      </c>
      <c r="D59" s="12">
        <f t="shared" si="10"/>
        <v>-1164.839606</v>
      </c>
      <c r="E59" s="12">
        <f t="shared" si="6"/>
        <v>-444.4579483</v>
      </c>
      <c r="F59" s="12">
        <f t="shared" si="7"/>
        <v>-574.3582835</v>
      </c>
      <c r="G59" s="12">
        <f t="shared" si="8"/>
        <v>-77.07695497</v>
      </c>
      <c r="H59" s="12">
        <f t="shared" si="9"/>
        <v>-665.8316535</v>
      </c>
    </row>
    <row r="60">
      <c r="B60" s="24">
        <v>0.19</v>
      </c>
      <c r="C60" s="12">
        <f t="shared" si="5"/>
        <v>-528.4500797</v>
      </c>
      <c r="D60" s="12">
        <f t="shared" si="10"/>
        <v>-1264.139351</v>
      </c>
      <c r="E60" s="12">
        <f t="shared" si="6"/>
        <v>-508.8620444</v>
      </c>
      <c r="F60" s="12">
        <f t="shared" si="7"/>
        <v>-634.7584114</v>
      </c>
      <c r="G60" s="12">
        <f t="shared" si="8"/>
        <v>-103.8099138</v>
      </c>
      <c r="H60" s="12">
        <f t="shared" si="9"/>
        <v>-744.6278435</v>
      </c>
    </row>
    <row r="61">
      <c r="B61" s="24">
        <v>0.2</v>
      </c>
      <c r="C61" s="12">
        <f t="shared" si="5"/>
        <v>-577.9166786</v>
      </c>
      <c r="D61" s="12">
        <f t="shared" si="10"/>
        <v>-1350.945285</v>
      </c>
      <c r="E61" s="12">
        <f t="shared" si="6"/>
        <v>-569.6754658</v>
      </c>
      <c r="F61" s="12">
        <f t="shared" si="7"/>
        <v>-690.8676601</v>
      </c>
      <c r="G61" s="12">
        <f t="shared" si="8"/>
        <v>-129.8546811</v>
      </c>
      <c r="H61" s="12">
        <f t="shared" si="9"/>
        <v>-818.6969522</v>
      </c>
    </row>
  </sheetData>
  <mergeCells count="2">
    <mergeCell ref="B19:C19"/>
    <mergeCell ref="B20:C2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6.43"/>
    <col customWidth="1" min="3" max="3" width="19.43"/>
  </cols>
  <sheetData>
    <row r="3">
      <c r="B3" s="1" t="s">
        <v>0</v>
      </c>
      <c r="C3" s="2"/>
      <c r="D3" s="1">
        <v>1.0</v>
      </c>
      <c r="E3" s="1">
        <v>2.0</v>
      </c>
      <c r="F3" s="1">
        <v>3.0</v>
      </c>
      <c r="G3" s="1">
        <v>4.0</v>
      </c>
      <c r="H3" s="1">
        <v>5.0</v>
      </c>
      <c r="I3" s="1">
        <v>6.0</v>
      </c>
      <c r="J3" s="1">
        <v>7.0</v>
      </c>
      <c r="K3" s="1">
        <v>8.0</v>
      </c>
    </row>
    <row r="4">
      <c r="B4" s="3" t="s">
        <v>1</v>
      </c>
      <c r="C4" s="4"/>
      <c r="D4" s="3">
        <v>-2000.0</v>
      </c>
      <c r="E4" s="3">
        <v>-2000.0</v>
      </c>
      <c r="F4" s="3">
        <v>-2000.0</v>
      </c>
      <c r="G4" s="3">
        <v>-2000.0</v>
      </c>
      <c r="H4" s="3">
        <v>-2000.0</v>
      </c>
      <c r="I4" s="3">
        <v>-2000.0</v>
      </c>
      <c r="J4" s="3">
        <v>-2000.0</v>
      </c>
      <c r="K4" s="3">
        <v>-2000.0</v>
      </c>
    </row>
    <row r="5">
      <c r="B5" s="3" t="s">
        <v>2</v>
      </c>
      <c r="C5" s="5">
        <v>1.0</v>
      </c>
      <c r="D5" s="5">
        <v>330.0</v>
      </c>
      <c r="E5" s="5">
        <v>1666.0</v>
      </c>
      <c r="F5" s="6"/>
      <c r="G5" s="5">
        <v>160.0</v>
      </c>
      <c r="H5" s="5">
        <v>280.0</v>
      </c>
      <c r="I5" s="7">
        <v>2200.0</v>
      </c>
      <c r="J5" s="5">
        <v>1200.0</v>
      </c>
      <c r="K5" s="5">
        <v>-350.0</v>
      </c>
    </row>
    <row r="6">
      <c r="B6" s="6"/>
      <c r="C6" s="5">
        <v>2.0</v>
      </c>
      <c r="D6" s="5">
        <v>330.0</v>
      </c>
      <c r="E6" s="7">
        <v>334.0</v>
      </c>
      <c r="F6" s="6"/>
      <c r="G6" s="5">
        <v>200.0</v>
      </c>
      <c r="H6" s="5">
        <v>280.0</v>
      </c>
      <c r="I6" s="6"/>
      <c r="J6" s="7">
        <v>900.0</v>
      </c>
      <c r="K6" s="5">
        <v>-60.0</v>
      </c>
    </row>
    <row r="7">
      <c r="B7" s="6"/>
      <c r="C7" s="5">
        <v>3.0</v>
      </c>
      <c r="D7" s="5">
        <v>330.0</v>
      </c>
      <c r="E7" s="5">
        <v>165.0</v>
      </c>
      <c r="F7" s="6"/>
      <c r="G7" s="5">
        <v>350.0</v>
      </c>
      <c r="H7" s="5">
        <v>280.0</v>
      </c>
      <c r="I7" s="6"/>
      <c r="J7" s="5">
        <v>300.0</v>
      </c>
      <c r="K7" s="5">
        <v>60.0</v>
      </c>
    </row>
    <row r="8">
      <c r="B8" s="6"/>
      <c r="C8" s="5">
        <v>4.0</v>
      </c>
      <c r="D8" s="5">
        <v>330.0</v>
      </c>
      <c r="E8" s="6"/>
      <c r="F8" s="6"/>
      <c r="G8" s="5">
        <v>395.0</v>
      </c>
      <c r="H8" s="5">
        <v>280.0</v>
      </c>
      <c r="I8" s="6"/>
      <c r="J8" s="5">
        <v>90.0</v>
      </c>
      <c r="K8" s="5">
        <v>350.0</v>
      </c>
    </row>
    <row r="9">
      <c r="B9" s="6"/>
      <c r="C9" s="5">
        <v>5.0</v>
      </c>
      <c r="D9" s="5">
        <v>330.0</v>
      </c>
      <c r="E9" s="6"/>
      <c r="F9" s="6"/>
      <c r="G9" s="5">
        <v>432.0</v>
      </c>
      <c r="H9" s="5">
        <v>280.0</v>
      </c>
      <c r="I9" s="6"/>
      <c r="J9" s="5">
        <v>70.0</v>
      </c>
      <c r="K9" s="5">
        <v>700.0</v>
      </c>
    </row>
    <row r="10">
      <c r="B10" s="6"/>
      <c r="C10" s="5">
        <v>6.0</v>
      </c>
      <c r="D10" s="5">
        <v>330.0</v>
      </c>
      <c r="E10" s="6"/>
      <c r="F10" s="6"/>
      <c r="G10" s="7">
        <v>440.0</v>
      </c>
      <c r="H10" s="5">
        <v>280.0</v>
      </c>
      <c r="I10" s="6"/>
      <c r="J10" s="6"/>
      <c r="K10" s="5">
        <v>1200.0</v>
      </c>
    </row>
    <row r="11">
      <c r="B11" s="6"/>
      <c r="C11" s="5">
        <v>7.0</v>
      </c>
      <c r="D11" s="7">
        <v>330.0</v>
      </c>
      <c r="E11" s="6"/>
      <c r="F11" s="6"/>
      <c r="G11" s="5">
        <v>442.0</v>
      </c>
      <c r="H11" s="5">
        <v>280.0</v>
      </c>
      <c r="I11" s="6"/>
      <c r="J11" s="6"/>
      <c r="K11" s="7">
        <v>2250.0</v>
      </c>
    </row>
    <row r="12">
      <c r="B12" s="6"/>
      <c r="C12" s="5">
        <v>8.0</v>
      </c>
      <c r="D12" s="5">
        <v>1000.0</v>
      </c>
      <c r="E12" s="6"/>
      <c r="F12" s="6"/>
      <c r="G12" s="5">
        <v>444.0</v>
      </c>
      <c r="H12" s="7">
        <v>280.0</v>
      </c>
      <c r="I12" s="6"/>
      <c r="J12" s="6"/>
      <c r="K12" s="6"/>
    </row>
    <row r="13">
      <c r="B13" s="6"/>
      <c r="C13" s="5">
        <v>9.0</v>
      </c>
      <c r="D13" s="6"/>
      <c r="E13" s="6"/>
      <c r="F13" s="6"/>
      <c r="G13" s="5">
        <v>446.0</v>
      </c>
      <c r="H13" s="5">
        <v>280.0</v>
      </c>
      <c r="I13" s="6"/>
      <c r="J13" s="6"/>
      <c r="K13" s="6"/>
    </row>
    <row r="14">
      <c r="B14" s="6"/>
      <c r="C14" s="5">
        <v>10.0</v>
      </c>
      <c r="D14" s="6"/>
      <c r="E14" s="6"/>
      <c r="F14" s="6"/>
      <c r="G14" s="5">
        <v>448.0</v>
      </c>
      <c r="H14" s="5">
        <v>280.0</v>
      </c>
      <c r="I14" s="6"/>
      <c r="J14" s="6"/>
      <c r="K14" s="6"/>
    </row>
    <row r="15">
      <c r="B15" s="6"/>
      <c r="C15" s="5">
        <v>11.0</v>
      </c>
      <c r="D15" s="6"/>
      <c r="E15" s="6"/>
      <c r="F15" s="6"/>
      <c r="G15" s="5">
        <v>450.0</v>
      </c>
      <c r="H15" s="5">
        <v>280.0</v>
      </c>
      <c r="I15" s="6"/>
      <c r="J15" s="6"/>
      <c r="K15" s="6"/>
    </row>
    <row r="16">
      <c r="B16" s="6"/>
      <c r="C16" s="5">
        <v>12.0</v>
      </c>
      <c r="D16" s="6"/>
      <c r="E16" s="6"/>
      <c r="F16" s="6"/>
      <c r="G16" s="5">
        <v>451.0</v>
      </c>
      <c r="H16" s="5">
        <v>280.0</v>
      </c>
      <c r="I16" s="6"/>
      <c r="J16" s="6"/>
      <c r="K16" s="6"/>
    </row>
    <row r="17">
      <c r="B17" s="6"/>
      <c r="C17" s="5">
        <v>13.0</v>
      </c>
      <c r="D17" s="6"/>
      <c r="E17" s="6"/>
      <c r="F17" s="6"/>
      <c r="G17" s="5">
        <v>451.0</v>
      </c>
      <c r="H17" s="5">
        <v>280.0</v>
      </c>
      <c r="I17" s="6"/>
      <c r="J17" s="6"/>
      <c r="K17" s="6"/>
    </row>
    <row r="18">
      <c r="B18" s="6"/>
      <c r="C18" s="5">
        <v>14.0</v>
      </c>
      <c r="D18" s="6"/>
      <c r="E18" s="6"/>
      <c r="F18" s="6"/>
      <c r="G18" s="5">
        <v>452.0</v>
      </c>
      <c r="H18" s="5">
        <v>280.0</v>
      </c>
      <c r="I18" s="6"/>
      <c r="J18" s="6"/>
      <c r="K18" s="6"/>
    </row>
    <row r="19">
      <c r="B19" s="6"/>
      <c r="C19" s="5">
        <v>15.0</v>
      </c>
      <c r="D19" s="6"/>
      <c r="E19" s="6"/>
      <c r="F19" s="7">
        <v>10000.0</v>
      </c>
      <c r="G19" s="5">
        <v>-2000.0</v>
      </c>
      <c r="H19" s="5">
        <v>280.0</v>
      </c>
      <c r="I19" s="6"/>
      <c r="J19" s="6"/>
      <c r="K19" s="6"/>
    </row>
    <row r="20">
      <c r="B20" s="8" t="s">
        <v>3</v>
      </c>
      <c r="C20" s="9"/>
      <c r="D20" s="5">
        <v>3310.0</v>
      </c>
      <c r="E20" s="5">
        <v>2165.0</v>
      </c>
      <c r="F20" s="5">
        <v>10000.0</v>
      </c>
      <c r="G20" s="5">
        <v>3561.0</v>
      </c>
      <c r="H20" s="5">
        <v>4200.0</v>
      </c>
      <c r="I20" s="5">
        <v>2200.0</v>
      </c>
      <c r="J20" s="5">
        <v>2560.0</v>
      </c>
      <c r="K20" s="5">
        <v>4150.0</v>
      </c>
    </row>
    <row r="21">
      <c r="B21" s="8" t="s">
        <v>4</v>
      </c>
      <c r="C21" s="9"/>
      <c r="D21" s="5">
        <v>1310.0</v>
      </c>
      <c r="E21" s="5">
        <v>165.0</v>
      </c>
      <c r="F21" s="5">
        <v>8000.0</v>
      </c>
      <c r="G21" s="5">
        <v>1561.0</v>
      </c>
      <c r="H21" s="5">
        <v>2200.0</v>
      </c>
      <c r="I21" s="5">
        <v>200.0</v>
      </c>
      <c r="J21" s="5">
        <v>560.0</v>
      </c>
      <c r="K21" s="5">
        <v>2150.0</v>
      </c>
    </row>
    <row r="25">
      <c r="B25" s="5" t="s">
        <v>5</v>
      </c>
      <c r="C25" s="5" t="s">
        <v>35</v>
      </c>
      <c r="D25" s="5" t="s">
        <v>36</v>
      </c>
      <c r="F25" s="5" t="s">
        <v>6</v>
      </c>
      <c r="G25" s="5" t="s">
        <v>35</v>
      </c>
      <c r="H25" s="5" t="s">
        <v>36</v>
      </c>
      <c r="J25" s="5" t="s">
        <v>7</v>
      </c>
      <c r="K25" s="5" t="s">
        <v>35</v>
      </c>
      <c r="L25" s="5" t="s">
        <v>36</v>
      </c>
      <c r="N25" s="5" t="s">
        <v>8</v>
      </c>
      <c r="O25" s="5" t="s">
        <v>35</v>
      </c>
      <c r="P25" s="5" t="s">
        <v>36</v>
      </c>
      <c r="R25" s="5" t="s">
        <v>9</v>
      </c>
      <c r="S25" s="5" t="s">
        <v>35</v>
      </c>
      <c r="T25" s="5" t="s">
        <v>36</v>
      </c>
      <c r="V25" s="5" t="s">
        <v>10</v>
      </c>
      <c r="W25" s="5" t="s">
        <v>35</v>
      </c>
      <c r="X25" s="5" t="s">
        <v>36</v>
      </c>
    </row>
    <row r="26">
      <c r="B26" s="3" t="s">
        <v>2</v>
      </c>
      <c r="C26" s="3">
        <v>-2000.0</v>
      </c>
      <c r="D26" s="3">
        <v>-2000.0</v>
      </c>
      <c r="F26" s="3" t="s">
        <v>2</v>
      </c>
      <c r="G26" s="3">
        <v>-2000.0</v>
      </c>
      <c r="H26" s="3">
        <v>-2000.0</v>
      </c>
      <c r="J26" s="3" t="s">
        <v>2</v>
      </c>
      <c r="K26" s="3">
        <v>-2000.0</v>
      </c>
      <c r="L26" s="3">
        <v>-2000.0</v>
      </c>
      <c r="N26" s="3" t="s">
        <v>2</v>
      </c>
      <c r="O26" s="3">
        <v>-2000.0</v>
      </c>
      <c r="P26" s="3">
        <v>-2000.0</v>
      </c>
      <c r="R26" s="3" t="s">
        <v>2</v>
      </c>
      <c r="S26" s="3">
        <v>-2000.0</v>
      </c>
      <c r="T26" s="3">
        <v>-2000.0</v>
      </c>
      <c r="V26" s="3" t="s">
        <v>2</v>
      </c>
      <c r="W26" s="3">
        <v>-2000.0</v>
      </c>
      <c r="X26" s="3">
        <v>-2000.0</v>
      </c>
    </row>
    <row r="27">
      <c r="B27" s="5">
        <v>1.0</v>
      </c>
      <c r="C27" s="5">
        <v>330.0</v>
      </c>
      <c r="D27" s="6">
        <f t="shared" ref="D27:D41" si="1">D26+C27</f>
        <v>-1670</v>
      </c>
      <c r="F27" s="5">
        <v>1.0</v>
      </c>
      <c r="G27" s="5">
        <v>1666.0</v>
      </c>
      <c r="H27" s="6">
        <f t="shared" ref="H27:H41" si="2">H26+G27</f>
        <v>-334</v>
      </c>
      <c r="J27" s="5">
        <v>1.0</v>
      </c>
      <c r="K27" s="6"/>
      <c r="L27" s="6">
        <f t="shared" ref="L27:L41" si="3">L26+K27</f>
        <v>-2000</v>
      </c>
      <c r="N27" s="5">
        <v>1.0</v>
      </c>
      <c r="O27" s="5">
        <v>160.0</v>
      </c>
      <c r="P27" s="6">
        <f t="shared" ref="P27:P41" si="4">P26+O27</f>
        <v>-1840</v>
      </c>
      <c r="R27" s="5">
        <v>1.0</v>
      </c>
      <c r="S27" s="5">
        <v>280.0</v>
      </c>
      <c r="T27" s="6">
        <f t="shared" ref="T27:T41" si="5">T26+S27</f>
        <v>-1720</v>
      </c>
      <c r="V27" s="5">
        <v>1.0</v>
      </c>
      <c r="W27" s="7">
        <v>2200.0</v>
      </c>
      <c r="X27" s="6">
        <f t="shared" ref="X27:X41" si="6">X26+W27</f>
        <v>200</v>
      </c>
    </row>
    <row r="28">
      <c r="B28" s="5">
        <v>2.0</v>
      </c>
      <c r="C28" s="5">
        <v>330.0</v>
      </c>
      <c r="D28" s="6">
        <f t="shared" si="1"/>
        <v>-1340</v>
      </c>
      <c r="F28" s="5">
        <v>2.0</v>
      </c>
      <c r="G28" s="7">
        <v>334.0</v>
      </c>
      <c r="H28" s="6">
        <f t="shared" si="2"/>
        <v>0</v>
      </c>
      <c r="J28" s="5">
        <v>2.0</v>
      </c>
      <c r="K28" s="6"/>
      <c r="L28" s="6">
        <f t="shared" si="3"/>
        <v>-2000</v>
      </c>
      <c r="N28" s="5">
        <v>2.0</v>
      </c>
      <c r="O28" s="5">
        <v>200.0</v>
      </c>
      <c r="P28" s="6">
        <f t="shared" si="4"/>
        <v>-1640</v>
      </c>
      <c r="R28" s="5">
        <v>2.0</v>
      </c>
      <c r="S28" s="5">
        <v>280.0</v>
      </c>
      <c r="T28" s="6">
        <f t="shared" si="5"/>
        <v>-1440</v>
      </c>
      <c r="V28" s="5">
        <v>2.0</v>
      </c>
      <c r="W28" s="6"/>
      <c r="X28" s="6">
        <f t="shared" si="6"/>
        <v>200</v>
      </c>
    </row>
    <row r="29">
      <c r="B29" s="5">
        <v>3.0</v>
      </c>
      <c r="C29" s="5">
        <v>330.0</v>
      </c>
      <c r="D29" s="6">
        <f t="shared" si="1"/>
        <v>-1010</v>
      </c>
      <c r="F29" s="5">
        <v>3.0</v>
      </c>
      <c r="G29" s="5">
        <v>165.0</v>
      </c>
      <c r="H29" s="6">
        <f t="shared" si="2"/>
        <v>165</v>
      </c>
      <c r="J29" s="5">
        <v>3.0</v>
      </c>
      <c r="K29" s="6"/>
      <c r="L29" s="6">
        <f t="shared" si="3"/>
        <v>-2000</v>
      </c>
      <c r="N29" s="5">
        <v>3.0</v>
      </c>
      <c r="O29" s="5">
        <v>350.0</v>
      </c>
      <c r="P29" s="6">
        <f t="shared" si="4"/>
        <v>-1290</v>
      </c>
      <c r="R29" s="5">
        <v>3.0</v>
      </c>
      <c r="S29" s="5">
        <v>280.0</v>
      </c>
      <c r="T29" s="6">
        <f t="shared" si="5"/>
        <v>-1160</v>
      </c>
      <c r="V29" s="5">
        <v>3.0</v>
      </c>
      <c r="W29" s="6"/>
      <c r="X29" s="6">
        <f t="shared" si="6"/>
        <v>200</v>
      </c>
    </row>
    <row r="30">
      <c r="B30" s="5">
        <v>4.0</v>
      </c>
      <c r="C30" s="5">
        <v>330.0</v>
      </c>
      <c r="D30" s="6">
        <f t="shared" si="1"/>
        <v>-680</v>
      </c>
      <c r="F30" s="5">
        <v>4.0</v>
      </c>
      <c r="G30" s="5"/>
      <c r="H30" s="6">
        <f t="shared" si="2"/>
        <v>165</v>
      </c>
      <c r="J30" s="5">
        <v>4.0</v>
      </c>
      <c r="K30" s="6"/>
      <c r="L30" s="6">
        <f t="shared" si="3"/>
        <v>-2000</v>
      </c>
      <c r="N30" s="5">
        <v>4.0</v>
      </c>
      <c r="O30" s="5">
        <v>395.0</v>
      </c>
      <c r="P30" s="6">
        <f t="shared" si="4"/>
        <v>-895</v>
      </c>
      <c r="R30" s="5">
        <v>4.0</v>
      </c>
      <c r="S30" s="5">
        <v>280.0</v>
      </c>
      <c r="T30" s="6">
        <f t="shared" si="5"/>
        <v>-880</v>
      </c>
      <c r="V30" s="5">
        <v>4.0</v>
      </c>
      <c r="W30" s="6"/>
      <c r="X30" s="6">
        <f t="shared" si="6"/>
        <v>200</v>
      </c>
    </row>
    <row r="31">
      <c r="B31" s="5">
        <v>5.0</v>
      </c>
      <c r="C31" s="5">
        <v>330.0</v>
      </c>
      <c r="D31" s="6">
        <f t="shared" si="1"/>
        <v>-350</v>
      </c>
      <c r="F31" s="5">
        <v>5.0</v>
      </c>
      <c r="G31" s="5"/>
      <c r="H31" s="6">
        <f t="shared" si="2"/>
        <v>165</v>
      </c>
      <c r="J31" s="5">
        <v>5.0</v>
      </c>
      <c r="K31" s="6"/>
      <c r="L31" s="6">
        <f t="shared" si="3"/>
        <v>-2000</v>
      </c>
      <c r="N31" s="5">
        <v>5.0</v>
      </c>
      <c r="O31" s="5">
        <v>432.0</v>
      </c>
      <c r="P31" s="6">
        <f t="shared" si="4"/>
        <v>-463</v>
      </c>
      <c r="R31" s="5">
        <v>5.0</v>
      </c>
      <c r="S31" s="5">
        <v>280.0</v>
      </c>
      <c r="T31" s="6">
        <f t="shared" si="5"/>
        <v>-600</v>
      </c>
      <c r="V31" s="5">
        <v>5.0</v>
      </c>
      <c r="W31" s="6"/>
      <c r="X31" s="6">
        <f t="shared" si="6"/>
        <v>200</v>
      </c>
    </row>
    <row r="32">
      <c r="B32" s="5">
        <v>6.0</v>
      </c>
      <c r="C32" s="5">
        <v>330.0</v>
      </c>
      <c r="D32" s="6">
        <f t="shared" si="1"/>
        <v>-20</v>
      </c>
      <c r="F32" s="5">
        <v>6.0</v>
      </c>
      <c r="G32" s="5"/>
      <c r="H32" s="6">
        <f t="shared" si="2"/>
        <v>165</v>
      </c>
      <c r="J32" s="5">
        <v>6.0</v>
      </c>
      <c r="K32" s="6"/>
      <c r="L32" s="6">
        <f t="shared" si="3"/>
        <v>-2000</v>
      </c>
      <c r="N32" s="5">
        <v>6.0</v>
      </c>
      <c r="O32" s="7">
        <v>440.0</v>
      </c>
      <c r="P32" s="6">
        <f t="shared" si="4"/>
        <v>-23</v>
      </c>
      <c r="R32" s="5">
        <v>6.0</v>
      </c>
      <c r="S32" s="5">
        <v>280.0</v>
      </c>
      <c r="T32" s="6">
        <f t="shared" si="5"/>
        <v>-320</v>
      </c>
      <c r="V32" s="5">
        <v>6.0</v>
      </c>
      <c r="W32" s="6"/>
      <c r="X32" s="6">
        <f t="shared" si="6"/>
        <v>200</v>
      </c>
    </row>
    <row r="33">
      <c r="B33" s="5">
        <v>7.0</v>
      </c>
      <c r="C33" s="7">
        <v>330.0</v>
      </c>
      <c r="D33" s="6">
        <f t="shared" si="1"/>
        <v>310</v>
      </c>
      <c r="F33" s="5">
        <v>7.0</v>
      </c>
      <c r="G33" s="25"/>
      <c r="H33" s="6">
        <f t="shared" si="2"/>
        <v>165</v>
      </c>
      <c r="J33" s="5">
        <v>7.0</v>
      </c>
      <c r="K33" s="6"/>
      <c r="L33" s="6">
        <f t="shared" si="3"/>
        <v>-2000</v>
      </c>
      <c r="N33" s="5">
        <v>7.0</v>
      </c>
      <c r="O33" s="5">
        <v>442.0</v>
      </c>
      <c r="P33" s="6">
        <f t="shared" si="4"/>
        <v>419</v>
      </c>
      <c r="R33" s="5">
        <v>7.0</v>
      </c>
      <c r="S33" s="5">
        <v>280.0</v>
      </c>
      <c r="T33" s="6">
        <f t="shared" si="5"/>
        <v>-40</v>
      </c>
      <c r="V33" s="5">
        <v>7.0</v>
      </c>
      <c r="W33" s="6"/>
      <c r="X33" s="6">
        <f t="shared" si="6"/>
        <v>200</v>
      </c>
    </row>
    <row r="34">
      <c r="B34" s="5">
        <v>8.0</v>
      </c>
      <c r="C34" s="5">
        <v>1000.0</v>
      </c>
      <c r="D34" s="6">
        <f t="shared" si="1"/>
        <v>1310</v>
      </c>
      <c r="F34" s="5">
        <v>8.0</v>
      </c>
      <c r="G34" s="5"/>
      <c r="H34" s="6">
        <f t="shared" si="2"/>
        <v>165</v>
      </c>
      <c r="J34" s="5">
        <v>8.0</v>
      </c>
      <c r="K34" s="6"/>
      <c r="L34" s="6">
        <f t="shared" si="3"/>
        <v>-2000</v>
      </c>
      <c r="N34" s="5">
        <v>8.0</v>
      </c>
      <c r="O34" s="5">
        <v>444.0</v>
      </c>
      <c r="P34" s="6">
        <f t="shared" si="4"/>
        <v>863</v>
      </c>
      <c r="R34" s="5">
        <v>8.0</v>
      </c>
      <c r="S34" s="7">
        <v>280.0</v>
      </c>
      <c r="T34" s="6">
        <f t="shared" si="5"/>
        <v>240</v>
      </c>
      <c r="V34" s="5">
        <v>8.0</v>
      </c>
      <c r="W34" s="6"/>
      <c r="X34" s="6">
        <f t="shared" si="6"/>
        <v>200</v>
      </c>
    </row>
    <row r="35">
      <c r="B35" s="5">
        <v>9.0</v>
      </c>
      <c r="C35" s="6"/>
      <c r="D35" s="6">
        <f t="shared" si="1"/>
        <v>1310</v>
      </c>
      <c r="F35" s="5">
        <v>9.0</v>
      </c>
      <c r="G35" s="6"/>
      <c r="H35" s="6">
        <f t="shared" si="2"/>
        <v>165</v>
      </c>
      <c r="J35" s="5">
        <v>9.0</v>
      </c>
      <c r="K35" s="6"/>
      <c r="L35" s="6">
        <f t="shared" si="3"/>
        <v>-2000</v>
      </c>
      <c r="N35" s="5">
        <v>9.0</v>
      </c>
      <c r="O35" s="5">
        <v>446.0</v>
      </c>
      <c r="P35" s="6">
        <f t="shared" si="4"/>
        <v>1309</v>
      </c>
      <c r="R35" s="5">
        <v>9.0</v>
      </c>
      <c r="S35" s="5">
        <v>280.0</v>
      </c>
      <c r="T35" s="6">
        <f t="shared" si="5"/>
        <v>520</v>
      </c>
      <c r="V35" s="5">
        <v>9.0</v>
      </c>
      <c r="W35" s="6"/>
      <c r="X35" s="6">
        <f t="shared" si="6"/>
        <v>200</v>
      </c>
    </row>
    <row r="36">
      <c r="B36" s="5">
        <v>10.0</v>
      </c>
      <c r="C36" s="6"/>
      <c r="D36" s="6">
        <f t="shared" si="1"/>
        <v>1310</v>
      </c>
      <c r="F36" s="5">
        <v>10.0</v>
      </c>
      <c r="G36" s="6"/>
      <c r="H36" s="6">
        <f t="shared" si="2"/>
        <v>165</v>
      </c>
      <c r="J36" s="5">
        <v>10.0</v>
      </c>
      <c r="K36" s="6"/>
      <c r="L36" s="6">
        <f t="shared" si="3"/>
        <v>-2000</v>
      </c>
      <c r="N36" s="5">
        <v>10.0</v>
      </c>
      <c r="O36" s="5">
        <v>448.0</v>
      </c>
      <c r="P36" s="6">
        <f t="shared" si="4"/>
        <v>1757</v>
      </c>
      <c r="R36" s="5">
        <v>10.0</v>
      </c>
      <c r="S36" s="5">
        <v>280.0</v>
      </c>
      <c r="T36" s="6">
        <f t="shared" si="5"/>
        <v>800</v>
      </c>
      <c r="V36" s="5">
        <v>10.0</v>
      </c>
      <c r="W36" s="6"/>
      <c r="X36" s="6">
        <f t="shared" si="6"/>
        <v>200</v>
      </c>
    </row>
    <row r="37">
      <c r="B37" s="5">
        <v>11.0</v>
      </c>
      <c r="C37" s="6"/>
      <c r="D37" s="6">
        <f t="shared" si="1"/>
        <v>1310</v>
      </c>
      <c r="F37" s="5">
        <v>11.0</v>
      </c>
      <c r="G37" s="6"/>
      <c r="H37" s="6">
        <f t="shared" si="2"/>
        <v>165</v>
      </c>
      <c r="J37" s="5">
        <v>11.0</v>
      </c>
      <c r="K37" s="6"/>
      <c r="L37" s="6">
        <f t="shared" si="3"/>
        <v>-2000</v>
      </c>
      <c r="N37" s="5">
        <v>11.0</v>
      </c>
      <c r="O37" s="5">
        <v>450.0</v>
      </c>
      <c r="P37" s="6">
        <f t="shared" si="4"/>
        <v>2207</v>
      </c>
      <c r="R37" s="5">
        <v>11.0</v>
      </c>
      <c r="S37" s="5">
        <v>280.0</v>
      </c>
      <c r="T37" s="6">
        <f t="shared" si="5"/>
        <v>1080</v>
      </c>
      <c r="V37" s="5">
        <v>11.0</v>
      </c>
      <c r="W37" s="6"/>
      <c r="X37" s="6">
        <f t="shared" si="6"/>
        <v>200</v>
      </c>
    </row>
    <row r="38">
      <c r="B38" s="5">
        <v>12.0</v>
      </c>
      <c r="C38" s="6"/>
      <c r="D38" s="6">
        <f t="shared" si="1"/>
        <v>1310</v>
      </c>
      <c r="F38" s="5">
        <v>12.0</v>
      </c>
      <c r="G38" s="6"/>
      <c r="H38" s="6">
        <f t="shared" si="2"/>
        <v>165</v>
      </c>
      <c r="J38" s="5">
        <v>12.0</v>
      </c>
      <c r="K38" s="6"/>
      <c r="L38" s="6">
        <f t="shared" si="3"/>
        <v>-2000</v>
      </c>
      <c r="N38" s="5">
        <v>12.0</v>
      </c>
      <c r="O38" s="5">
        <v>451.0</v>
      </c>
      <c r="P38" s="6">
        <f t="shared" si="4"/>
        <v>2658</v>
      </c>
      <c r="R38" s="5">
        <v>12.0</v>
      </c>
      <c r="S38" s="5">
        <v>280.0</v>
      </c>
      <c r="T38" s="6">
        <f t="shared" si="5"/>
        <v>1360</v>
      </c>
      <c r="V38" s="5">
        <v>12.0</v>
      </c>
      <c r="W38" s="6"/>
      <c r="X38" s="6">
        <f t="shared" si="6"/>
        <v>200</v>
      </c>
    </row>
    <row r="39">
      <c r="B39" s="5">
        <v>13.0</v>
      </c>
      <c r="C39" s="6"/>
      <c r="D39" s="6">
        <f t="shared" si="1"/>
        <v>1310</v>
      </c>
      <c r="F39" s="5">
        <v>13.0</v>
      </c>
      <c r="G39" s="6"/>
      <c r="H39" s="6">
        <f t="shared" si="2"/>
        <v>165</v>
      </c>
      <c r="J39" s="5">
        <v>13.0</v>
      </c>
      <c r="K39" s="6"/>
      <c r="L39" s="6">
        <f t="shared" si="3"/>
        <v>-2000</v>
      </c>
      <c r="N39" s="5">
        <v>13.0</v>
      </c>
      <c r="O39" s="5">
        <v>451.0</v>
      </c>
      <c r="P39" s="6">
        <f t="shared" si="4"/>
        <v>3109</v>
      </c>
      <c r="R39" s="5">
        <v>13.0</v>
      </c>
      <c r="S39" s="5">
        <v>280.0</v>
      </c>
      <c r="T39" s="6">
        <f t="shared" si="5"/>
        <v>1640</v>
      </c>
      <c r="V39" s="5">
        <v>13.0</v>
      </c>
      <c r="W39" s="6"/>
      <c r="X39" s="6">
        <f t="shared" si="6"/>
        <v>200</v>
      </c>
    </row>
    <row r="40">
      <c r="B40" s="5">
        <v>14.0</v>
      </c>
      <c r="C40" s="6"/>
      <c r="D40" s="6">
        <f t="shared" si="1"/>
        <v>1310</v>
      </c>
      <c r="F40" s="5">
        <v>14.0</v>
      </c>
      <c r="G40" s="6"/>
      <c r="H40" s="6">
        <f t="shared" si="2"/>
        <v>165</v>
      </c>
      <c r="J40" s="5">
        <v>14.0</v>
      </c>
      <c r="K40" s="6"/>
      <c r="L40" s="6">
        <f t="shared" si="3"/>
        <v>-2000</v>
      </c>
      <c r="N40" s="5">
        <v>14.0</v>
      </c>
      <c r="O40" s="5">
        <v>452.0</v>
      </c>
      <c r="P40" s="6">
        <f t="shared" si="4"/>
        <v>3561</v>
      </c>
      <c r="R40" s="5">
        <v>14.0</v>
      </c>
      <c r="S40" s="5">
        <v>280.0</v>
      </c>
      <c r="T40" s="6">
        <f t="shared" si="5"/>
        <v>1920</v>
      </c>
      <c r="V40" s="5">
        <v>14.0</v>
      </c>
      <c r="W40" s="6"/>
      <c r="X40" s="6">
        <f t="shared" si="6"/>
        <v>200</v>
      </c>
    </row>
    <row r="41">
      <c r="B41" s="5">
        <v>15.0</v>
      </c>
      <c r="C41" s="6"/>
      <c r="D41" s="6">
        <f t="shared" si="1"/>
        <v>1310</v>
      </c>
      <c r="F41" s="5">
        <v>15.0</v>
      </c>
      <c r="G41" s="6"/>
      <c r="H41" s="6">
        <f t="shared" si="2"/>
        <v>165</v>
      </c>
      <c r="J41" s="5">
        <v>15.0</v>
      </c>
      <c r="K41" s="7">
        <v>10000.0</v>
      </c>
      <c r="L41" s="6">
        <f t="shared" si="3"/>
        <v>8000</v>
      </c>
      <c r="N41" s="5">
        <v>15.0</v>
      </c>
      <c r="O41" s="5">
        <v>-2000.0</v>
      </c>
      <c r="P41" s="6">
        <f t="shared" si="4"/>
        <v>1561</v>
      </c>
      <c r="R41" s="5">
        <v>15.0</v>
      </c>
      <c r="S41" s="5">
        <v>280.0</v>
      </c>
      <c r="T41" s="6">
        <f t="shared" si="5"/>
        <v>2200</v>
      </c>
      <c r="V41" s="5">
        <v>15.0</v>
      </c>
      <c r="W41" s="6"/>
      <c r="X41" s="6">
        <f t="shared" si="6"/>
        <v>200</v>
      </c>
    </row>
    <row r="42">
      <c r="C42" s="26" t="s">
        <v>37</v>
      </c>
      <c r="D42" s="6">
        <f>B32+-D32/C33</f>
        <v>6.060606061</v>
      </c>
      <c r="G42" s="26" t="s">
        <v>37</v>
      </c>
      <c r="H42" s="6">
        <f>F27+-H27/G28</f>
        <v>2</v>
      </c>
      <c r="K42" s="26" t="s">
        <v>37</v>
      </c>
      <c r="L42" s="6">
        <f>J40+-L40/K41</f>
        <v>14.2</v>
      </c>
      <c r="O42" s="26" t="s">
        <v>37</v>
      </c>
      <c r="P42" s="6">
        <f>N32+-P32/O33</f>
        <v>6.052036199</v>
      </c>
      <c r="S42" s="26" t="s">
        <v>37</v>
      </c>
      <c r="T42" s="6">
        <f>R33+-T33/S34</f>
        <v>7.142857143</v>
      </c>
      <c r="W42" s="26" t="s">
        <v>37</v>
      </c>
      <c r="X42" s="6">
        <f>2000/2200</f>
        <v>0.9090909091</v>
      </c>
    </row>
    <row r="44">
      <c r="R44" s="5" t="s">
        <v>11</v>
      </c>
      <c r="S44" s="5" t="s">
        <v>35</v>
      </c>
      <c r="T44" s="5" t="s">
        <v>36</v>
      </c>
      <c r="V44" s="5" t="s">
        <v>12</v>
      </c>
      <c r="W44" s="5" t="s">
        <v>35</v>
      </c>
      <c r="X44" s="5" t="s">
        <v>36</v>
      </c>
    </row>
    <row r="45">
      <c r="B45" s="3" t="s">
        <v>38</v>
      </c>
      <c r="C45" s="5">
        <v>1.0</v>
      </c>
      <c r="D45" s="5">
        <v>2.0</v>
      </c>
      <c r="E45" s="5">
        <v>3.0</v>
      </c>
      <c r="F45" s="5">
        <v>4.0</v>
      </c>
      <c r="G45" s="5">
        <v>5.0</v>
      </c>
      <c r="H45" s="5">
        <v>6.0</v>
      </c>
      <c r="I45" s="5">
        <v>7.0</v>
      </c>
      <c r="J45" s="5">
        <v>8.0</v>
      </c>
      <c r="R45" s="3" t="s">
        <v>2</v>
      </c>
      <c r="S45" s="3">
        <v>-2000.0</v>
      </c>
      <c r="T45" s="3">
        <v>-2000.0</v>
      </c>
      <c r="V45" s="3" t="s">
        <v>2</v>
      </c>
      <c r="W45" s="3">
        <v>-2000.0</v>
      </c>
      <c r="X45" s="3">
        <v>-2000.0</v>
      </c>
    </row>
    <row r="46">
      <c r="B46" s="3" t="s">
        <v>37</v>
      </c>
      <c r="C46" s="27">
        <f>B32+-D32/C33</f>
        <v>6.060606061</v>
      </c>
      <c r="D46" s="27">
        <f>F27+-H27/G28</f>
        <v>2</v>
      </c>
      <c r="E46" s="27">
        <f>J40+-L40/K41</f>
        <v>14.2</v>
      </c>
      <c r="F46" s="27">
        <f>N32+-P32/O33</f>
        <v>6.052036199</v>
      </c>
      <c r="G46" s="27">
        <f>R33+-T33/S34</f>
        <v>7.142857143</v>
      </c>
      <c r="H46" s="27">
        <f>2000/2200</f>
        <v>0.9090909091</v>
      </c>
      <c r="I46" s="27">
        <f>R46+-T46/S47</f>
        <v>1.888888889</v>
      </c>
      <c r="J46" s="27">
        <f>V51+-X51/W52</f>
        <v>6.044444444</v>
      </c>
      <c r="R46" s="5">
        <v>1.0</v>
      </c>
      <c r="S46" s="5">
        <v>1200.0</v>
      </c>
      <c r="T46" s="6">
        <f t="shared" ref="T46:T60" si="7">T45+S46</f>
        <v>-800</v>
      </c>
      <c r="V46" s="5">
        <v>1.0</v>
      </c>
      <c r="W46" s="5">
        <v>-350.0</v>
      </c>
      <c r="X46" s="6">
        <f t="shared" ref="X46:X60" si="8">X45+W46</f>
        <v>-2350</v>
      </c>
    </row>
    <row r="47" ht="35.25" customHeight="1">
      <c r="B47" s="28" t="s">
        <v>39</v>
      </c>
      <c r="C47" s="5">
        <v>6.0</v>
      </c>
      <c r="D47" s="5">
        <v>3.0</v>
      </c>
      <c r="E47" s="5">
        <v>8.0</v>
      </c>
      <c r="F47" s="5">
        <v>5.0</v>
      </c>
      <c r="G47" s="5">
        <v>7.0</v>
      </c>
      <c r="H47" s="5">
        <v>1.0</v>
      </c>
      <c r="I47" s="5">
        <v>2.0</v>
      </c>
      <c r="J47" s="5">
        <v>4.0</v>
      </c>
      <c r="R47" s="5">
        <v>2.0</v>
      </c>
      <c r="S47" s="7">
        <v>900.0</v>
      </c>
      <c r="T47" s="6">
        <f t="shared" si="7"/>
        <v>100</v>
      </c>
      <c r="V47" s="5">
        <v>2.0</v>
      </c>
      <c r="W47" s="5">
        <v>-60.0</v>
      </c>
      <c r="X47" s="6">
        <f t="shared" si="8"/>
        <v>-2410</v>
      </c>
    </row>
    <row r="48">
      <c r="B48" s="11"/>
      <c r="R48" s="5">
        <v>3.0</v>
      </c>
      <c r="S48" s="5">
        <v>300.0</v>
      </c>
      <c r="T48" s="6">
        <f t="shared" si="7"/>
        <v>400</v>
      </c>
      <c r="V48" s="5">
        <v>3.0</v>
      </c>
      <c r="W48" s="5">
        <v>60.0</v>
      </c>
      <c r="X48" s="6">
        <f t="shared" si="8"/>
        <v>-2350</v>
      </c>
    </row>
    <row r="49">
      <c r="R49" s="5">
        <v>4.0</v>
      </c>
      <c r="S49" s="5">
        <v>90.0</v>
      </c>
      <c r="T49" s="6">
        <f t="shared" si="7"/>
        <v>490</v>
      </c>
      <c r="V49" s="5">
        <v>4.0</v>
      </c>
      <c r="W49" s="5">
        <v>350.0</v>
      </c>
      <c r="X49" s="6">
        <f t="shared" si="8"/>
        <v>-2000</v>
      </c>
    </row>
    <row r="50">
      <c r="B50" s="5" t="s">
        <v>5</v>
      </c>
      <c r="C50" s="5" t="s">
        <v>35</v>
      </c>
      <c r="D50" s="5" t="s">
        <v>40</v>
      </c>
      <c r="E50" s="26" t="s">
        <v>36</v>
      </c>
      <c r="G50" s="29" t="s">
        <v>6</v>
      </c>
      <c r="H50" s="30" t="s">
        <v>35</v>
      </c>
      <c r="I50" s="30" t="s">
        <v>40</v>
      </c>
      <c r="J50" s="30" t="s">
        <v>36</v>
      </c>
      <c r="L50" s="31" t="s">
        <v>7</v>
      </c>
      <c r="M50" s="30" t="s">
        <v>35</v>
      </c>
      <c r="N50" s="30" t="s">
        <v>40</v>
      </c>
      <c r="O50" s="30" t="s">
        <v>36</v>
      </c>
      <c r="R50" s="5">
        <v>5.0</v>
      </c>
      <c r="S50" s="5">
        <v>70.0</v>
      </c>
      <c r="T50" s="6">
        <f t="shared" si="7"/>
        <v>560</v>
      </c>
      <c r="V50" s="5">
        <v>5.0</v>
      </c>
      <c r="W50" s="5">
        <v>700.0</v>
      </c>
      <c r="X50" s="6">
        <f t="shared" si="8"/>
        <v>-1300</v>
      </c>
    </row>
    <row r="51">
      <c r="B51" s="3" t="s">
        <v>2</v>
      </c>
      <c r="C51" s="3">
        <v>-2000.0</v>
      </c>
      <c r="D51" s="3">
        <v>-2000.0</v>
      </c>
      <c r="E51" s="19">
        <v>-2000.0</v>
      </c>
      <c r="G51" s="32" t="s">
        <v>2</v>
      </c>
      <c r="H51" s="33">
        <v>-2000.0</v>
      </c>
      <c r="I51" s="33">
        <v>-2000.0</v>
      </c>
      <c r="J51" s="33">
        <v>-2000.0</v>
      </c>
      <c r="L51" s="34" t="s">
        <v>2</v>
      </c>
      <c r="M51" s="33">
        <v>-2000.0</v>
      </c>
      <c r="N51" s="33">
        <v>-2000.0</v>
      </c>
      <c r="O51" s="33">
        <v>-2000.0</v>
      </c>
      <c r="R51" s="5">
        <v>6.0</v>
      </c>
      <c r="S51" s="6"/>
      <c r="T51" s="6">
        <f t="shared" si="7"/>
        <v>560</v>
      </c>
      <c r="V51" s="5">
        <v>6.0</v>
      </c>
      <c r="W51" s="5">
        <v>1200.0</v>
      </c>
      <c r="X51" s="6">
        <f t="shared" si="8"/>
        <v>-100</v>
      </c>
    </row>
    <row r="52">
      <c r="B52" s="5">
        <v>1.0</v>
      </c>
      <c r="C52" s="5">
        <v>330.0</v>
      </c>
      <c r="D52" s="6">
        <f>C52/(1.1)^1</f>
        <v>300</v>
      </c>
      <c r="E52" s="6">
        <f t="shared" ref="E52:E66" si="9">E51+D52</f>
        <v>-1700</v>
      </c>
      <c r="G52" s="35">
        <v>1.0</v>
      </c>
      <c r="H52" s="5">
        <v>1666.0</v>
      </c>
      <c r="I52" s="36">
        <f>H52/(1.1)^1</f>
        <v>1514.545455</v>
      </c>
      <c r="J52" s="37">
        <f t="shared" ref="J52:J66" si="10">J51+I52</f>
        <v>-485.4545455</v>
      </c>
      <c r="L52" s="38">
        <v>1.0</v>
      </c>
      <c r="M52" s="6"/>
      <c r="N52" s="36">
        <f t="shared" ref="N52:N65" si="11">0/1.1^L52</f>
        <v>0</v>
      </c>
      <c r="O52" s="37">
        <f t="shared" ref="O52:O66" si="12">O51+N52</f>
        <v>-2000</v>
      </c>
      <c r="R52" s="5">
        <v>7.0</v>
      </c>
      <c r="S52" s="6"/>
      <c r="T52" s="6">
        <f t="shared" si="7"/>
        <v>560</v>
      </c>
      <c r="V52" s="5">
        <v>7.0</v>
      </c>
      <c r="W52" s="7">
        <v>2250.0</v>
      </c>
      <c r="X52" s="6">
        <f t="shared" si="8"/>
        <v>2150</v>
      </c>
    </row>
    <row r="53">
      <c r="B53" s="5">
        <v>2.0</v>
      </c>
      <c r="C53" s="5">
        <v>330.0</v>
      </c>
      <c r="D53" s="6">
        <f>C53/(1.1)^2</f>
        <v>272.7272727</v>
      </c>
      <c r="E53" s="6">
        <f t="shared" si="9"/>
        <v>-1427.272727</v>
      </c>
      <c r="G53" s="35">
        <v>2.0</v>
      </c>
      <c r="H53" s="7">
        <v>334.0</v>
      </c>
      <c r="I53" s="36">
        <f>H53/(1.1)^2</f>
        <v>276.0330579</v>
      </c>
      <c r="J53" s="37">
        <f t="shared" si="10"/>
        <v>-209.4214876</v>
      </c>
      <c r="L53" s="38">
        <v>2.0</v>
      </c>
      <c r="M53" s="6"/>
      <c r="N53" s="36">
        <f t="shared" si="11"/>
        <v>0</v>
      </c>
      <c r="O53" s="37">
        <f t="shared" si="12"/>
        <v>-2000</v>
      </c>
      <c r="R53" s="5">
        <v>8.0</v>
      </c>
      <c r="S53" s="6"/>
      <c r="T53" s="6">
        <f t="shared" si="7"/>
        <v>560</v>
      </c>
      <c r="V53" s="5">
        <v>8.0</v>
      </c>
      <c r="W53" s="6"/>
      <c r="X53" s="6">
        <f t="shared" si="8"/>
        <v>2150</v>
      </c>
    </row>
    <row r="54">
      <c r="B54" s="5">
        <v>3.0</v>
      </c>
      <c r="C54" s="5">
        <v>330.0</v>
      </c>
      <c r="D54" s="6">
        <f>C54/(1.1)^3</f>
        <v>247.9338843</v>
      </c>
      <c r="E54" s="6">
        <f t="shared" si="9"/>
        <v>-1179.338843</v>
      </c>
      <c r="G54" s="35">
        <v>3.0</v>
      </c>
      <c r="H54" s="5">
        <v>165.0</v>
      </c>
      <c r="I54" s="36">
        <f>H54/(1.1)^3</f>
        <v>123.9669421</v>
      </c>
      <c r="J54" s="37">
        <f t="shared" si="10"/>
        <v>-85.45454545</v>
      </c>
      <c r="L54" s="38">
        <v>3.0</v>
      </c>
      <c r="M54" s="6"/>
      <c r="N54" s="36">
        <f t="shared" si="11"/>
        <v>0</v>
      </c>
      <c r="O54" s="37">
        <f t="shared" si="12"/>
        <v>-2000</v>
      </c>
      <c r="R54" s="5">
        <v>9.0</v>
      </c>
      <c r="S54" s="6"/>
      <c r="T54" s="6">
        <f t="shared" si="7"/>
        <v>560</v>
      </c>
      <c r="V54" s="5">
        <v>9.0</v>
      </c>
      <c r="W54" s="6"/>
      <c r="X54" s="6">
        <f t="shared" si="8"/>
        <v>2150</v>
      </c>
    </row>
    <row r="55">
      <c r="B55" s="5">
        <v>4.0</v>
      </c>
      <c r="C55" s="5">
        <v>330.0</v>
      </c>
      <c r="D55" s="6">
        <f>C55/(1.1)^4</f>
        <v>225.3944403</v>
      </c>
      <c r="E55" s="6">
        <f t="shared" si="9"/>
        <v>-953.9444027</v>
      </c>
      <c r="G55" s="35">
        <v>4.0</v>
      </c>
      <c r="H55" s="5"/>
      <c r="I55" s="36">
        <f t="shared" ref="I55:I66" si="13">H55/1.1^G55</f>
        <v>0</v>
      </c>
      <c r="J55" s="37">
        <f t="shared" si="10"/>
        <v>-85.45454545</v>
      </c>
      <c r="L55" s="38">
        <v>4.0</v>
      </c>
      <c r="M55" s="6"/>
      <c r="N55" s="36">
        <f t="shared" si="11"/>
        <v>0</v>
      </c>
      <c r="O55" s="37">
        <f t="shared" si="12"/>
        <v>-2000</v>
      </c>
      <c r="R55" s="5">
        <v>10.0</v>
      </c>
      <c r="S55" s="6"/>
      <c r="T55" s="6">
        <f t="shared" si="7"/>
        <v>560</v>
      </c>
      <c r="V55" s="5">
        <v>10.0</v>
      </c>
      <c r="W55" s="6"/>
      <c r="X55" s="6">
        <f t="shared" si="8"/>
        <v>2150</v>
      </c>
    </row>
    <row r="56">
      <c r="B56" s="5">
        <v>5.0</v>
      </c>
      <c r="C56" s="5">
        <v>330.0</v>
      </c>
      <c r="D56" s="6">
        <f>C56/(1.1)^5</f>
        <v>204.9040366</v>
      </c>
      <c r="E56" s="6">
        <f t="shared" si="9"/>
        <v>-749.0403661</v>
      </c>
      <c r="G56" s="35">
        <v>5.0</v>
      </c>
      <c r="H56" s="5"/>
      <c r="I56" s="36">
        <f t="shared" si="13"/>
        <v>0</v>
      </c>
      <c r="J56" s="37">
        <f t="shared" si="10"/>
        <v>-85.45454545</v>
      </c>
      <c r="L56" s="38">
        <v>5.0</v>
      </c>
      <c r="M56" s="6"/>
      <c r="N56" s="36">
        <f t="shared" si="11"/>
        <v>0</v>
      </c>
      <c r="O56" s="37">
        <f t="shared" si="12"/>
        <v>-2000</v>
      </c>
      <c r="R56" s="5">
        <v>11.0</v>
      </c>
      <c r="S56" s="6"/>
      <c r="T56" s="6">
        <f t="shared" si="7"/>
        <v>560</v>
      </c>
      <c r="V56" s="5">
        <v>11.0</v>
      </c>
      <c r="W56" s="6"/>
      <c r="X56" s="6">
        <f t="shared" si="8"/>
        <v>2150</v>
      </c>
    </row>
    <row r="57">
      <c r="B57" s="5">
        <v>6.0</v>
      </c>
      <c r="C57" s="5">
        <v>330.0</v>
      </c>
      <c r="D57" s="6">
        <f>C57/(1.1)^6</f>
        <v>186.2763969</v>
      </c>
      <c r="E57" s="6">
        <f t="shared" si="9"/>
        <v>-562.7639692</v>
      </c>
      <c r="G57" s="35">
        <v>6.0</v>
      </c>
      <c r="H57" s="5"/>
      <c r="I57" s="36">
        <f t="shared" si="13"/>
        <v>0</v>
      </c>
      <c r="J57" s="37">
        <f t="shared" si="10"/>
        <v>-85.45454545</v>
      </c>
      <c r="L57" s="38">
        <v>6.0</v>
      </c>
      <c r="M57" s="6"/>
      <c r="N57" s="36">
        <f t="shared" si="11"/>
        <v>0</v>
      </c>
      <c r="O57" s="37">
        <f t="shared" si="12"/>
        <v>-2000</v>
      </c>
      <c r="R57" s="5">
        <v>12.0</v>
      </c>
      <c r="S57" s="6"/>
      <c r="T57" s="6">
        <f t="shared" si="7"/>
        <v>560</v>
      </c>
      <c r="V57" s="5">
        <v>12.0</v>
      </c>
      <c r="W57" s="6"/>
      <c r="X57" s="6">
        <f t="shared" si="8"/>
        <v>2150</v>
      </c>
    </row>
    <row r="58">
      <c r="B58" s="5">
        <v>7.0</v>
      </c>
      <c r="C58" s="7">
        <v>330.0</v>
      </c>
      <c r="D58" s="6">
        <f>C58/(1.1)^7</f>
        <v>169.342179</v>
      </c>
      <c r="E58" s="6">
        <f t="shared" si="9"/>
        <v>-393.4217902</v>
      </c>
      <c r="G58" s="35">
        <v>7.0</v>
      </c>
      <c r="H58" s="25"/>
      <c r="I58" s="36">
        <f t="shared" si="13"/>
        <v>0</v>
      </c>
      <c r="J58" s="37">
        <f t="shared" si="10"/>
        <v>-85.45454545</v>
      </c>
      <c r="L58" s="38">
        <v>7.0</v>
      </c>
      <c r="M58" s="6"/>
      <c r="N58" s="36">
        <f t="shared" si="11"/>
        <v>0</v>
      </c>
      <c r="O58" s="37">
        <f t="shared" si="12"/>
        <v>-2000</v>
      </c>
      <c r="R58" s="5">
        <v>13.0</v>
      </c>
      <c r="S58" s="6"/>
      <c r="T58" s="6">
        <f t="shared" si="7"/>
        <v>560</v>
      </c>
      <c r="V58" s="5">
        <v>13.0</v>
      </c>
      <c r="W58" s="6"/>
      <c r="X58" s="6">
        <f t="shared" si="8"/>
        <v>2150</v>
      </c>
    </row>
    <row r="59">
      <c r="B59" s="5">
        <v>8.0</v>
      </c>
      <c r="C59" s="5">
        <v>1000.0</v>
      </c>
      <c r="D59" s="6">
        <f>C59/(1.1)^8</f>
        <v>466.5073802</v>
      </c>
      <c r="E59" s="6">
        <f t="shared" si="9"/>
        <v>73.08559005</v>
      </c>
      <c r="G59" s="35">
        <v>8.0</v>
      </c>
      <c r="H59" s="5"/>
      <c r="I59" s="36">
        <f t="shared" si="13"/>
        <v>0</v>
      </c>
      <c r="J59" s="37">
        <f t="shared" si="10"/>
        <v>-85.45454545</v>
      </c>
      <c r="L59" s="38">
        <v>8.0</v>
      </c>
      <c r="M59" s="6"/>
      <c r="N59" s="36">
        <f t="shared" si="11"/>
        <v>0</v>
      </c>
      <c r="O59" s="37">
        <f t="shared" si="12"/>
        <v>-2000</v>
      </c>
      <c r="R59" s="5">
        <v>14.0</v>
      </c>
      <c r="S59" s="6"/>
      <c r="T59" s="6">
        <f t="shared" si="7"/>
        <v>560</v>
      </c>
      <c r="V59" s="5">
        <v>14.0</v>
      </c>
      <c r="W59" s="6"/>
      <c r="X59" s="6">
        <f t="shared" si="8"/>
        <v>2150</v>
      </c>
    </row>
    <row r="60">
      <c r="B60" s="5">
        <v>9.0</v>
      </c>
      <c r="C60" s="6"/>
      <c r="D60" s="6">
        <f t="shared" ref="D60:D66" si="14">C60/(1.1)^2</f>
        <v>0</v>
      </c>
      <c r="E60" s="6">
        <f t="shared" si="9"/>
        <v>73.08559005</v>
      </c>
      <c r="G60" s="35">
        <v>9.0</v>
      </c>
      <c r="H60" s="6"/>
      <c r="I60" s="36">
        <f t="shared" si="13"/>
        <v>0</v>
      </c>
      <c r="J60" s="37">
        <f t="shared" si="10"/>
        <v>-85.45454545</v>
      </c>
      <c r="L60" s="38">
        <v>9.0</v>
      </c>
      <c r="M60" s="6"/>
      <c r="N60" s="36">
        <f t="shared" si="11"/>
        <v>0</v>
      </c>
      <c r="O60" s="37">
        <f t="shared" si="12"/>
        <v>-2000</v>
      </c>
      <c r="R60" s="5">
        <v>15.0</v>
      </c>
      <c r="S60" s="6"/>
      <c r="T60" s="6">
        <f t="shared" si="7"/>
        <v>560</v>
      </c>
      <c r="V60" s="5">
        <v>15.0</v>
      </c>
      <c r="W60" s="6"/>
      <c r="X60" s="6">
        <f t="shared" si="8"/>
        <v>2150</v>
      </c>
    </row>
    <row r="61">
      <c r="B61" s="5">
        <v>10.0</v>
      </c>
      <c r="C61" s="6"/>
      <c r="D61" s="6">
        <f t="shared" si="14"/>
        <v>0</v>
      </c>
      <c r="E61" s="6">
        <f t="shared" si="9"/>
        <v>73.08559005</v>
      </c>
      <c r="G61" s="35">
        <v>10.0</v>
      </c>
      <c r="H61" s="6"/>
      <c r="I61" s="36">
        <f t="shared" si="13"/>
        <v>0</v>
      </c>
      <c r="J61" s="37">
        <f t="shared" si="10"/>
        <v>-85.45454545</v>
      </c>
      <c r="L61" s="38">
        <v>10.0</v>
      </c>
      <c r="M61" s="6"/>
      <c r="N61" s="36">
        <f t="shared" si="11"/>
        <v>0</v>
      </c>
      <c r="O61" s="37">
        <f t="shared" si="12"/>
        <v>-2000</v>
      </c>
      <c r="S61" s="26" t="s">
        <v>37</v>
      </c>
      <c r="T61" s="6">
        <f>R46+-T46/S47</f>
        <v>1.888888889</v>
      </c>
      <c r="W61" s="26" t="s">
        <v>37</v>
      </c>
      <c r="X61" s="6">
        <f>V51+-X51/W52</f>
        <v>6.044444444</v>
      </c>
    </row>
    <row r="62">
      <c r="B62" s="5">
        <v>11.0</v>
      </c>
      <c r="C62" s="6"/>
      <c r="D62" s="6">
        <f t="shared" si="14"/>
        <v>0</v>
      </c>
      <c r="E62" s="6">
        <f t="shared" si="9"/>
        <v>73.08559005</v>
      </c>
      <c r="G62" s="35">
        <v>11.0</v>
      </c>
      <c r="H62" s="6"/>
      <c r="I62" s="36">
        <f t="shared" si="13"/>
        <v>0</v>
      </c>
      <c r="J62" s="37">
        <f t="shared" si="10"/>
        <v>-85.45454545</v>
      </c>
      <c r="L62" s="38">
        <v>11.0</v>
      </c>
      <c r="M62" s="6"/>
      <c r="N62" s="36">
        <f t="shared" si="11"/>
        <v>0</v>
      </c>
      <c r="O62" s="37">
        <f t="shared" si="12"/>
        <v>-2000</v>
      </c>
    </row>
    <row r="63">
      <c r="B63" s="5">
        <v>12.0</v>
      </c>
      <c r="C63" s="6"/>
      <c r="D63" s="6">
        <f t="shared" si="14"/>
        <v>0</v>
      </c>
      <c r="E63" s="6">
        <f t="shared" si="9"/>
        <v>73.08559005</v>
      </c>
      <c r="G63" s="35">
        <v>12.0</v>
      </c>
      <c r="H63" s="39"/>
      <c r="I63" s="36">
        <f t="shared" si="13"/>
        <v>0</v>
      </c>
      <c r="J63" s="37">
        <f t="shared" si="10"/>
        <v>-85.45454545</v>
      </c>
      <c r="L63" s="38">
        <v>12.0</v>
      </c>
      <c r="M63" s="6"/>
      <c r="N63" s="36">
        <f t="shared" si="11"/>
        <v>0</v>
      </c>
      <c r="O63" s="37">
        <f t="shared" si="12"/>
        <v>-2000</v>
      </c>
    </row>
    <row r="64">
      <c r="B64" s="5">
        <v>13.0</v>
      </c>
      <c r="C64" s="6"/>
      <c r="D64" s="6">
        <f t="shared" si="14"/>
        <v>0</v>
      </c>
      <c r="E64" s="6">
        <f t="shared" si="9"/>
        <v>73.08559005</v>
      </c>
      <c r="G64" s="35">
        <v>13.0</v>
      </c>
      <c r="H64" s="39"/>
      <c r="I64" s="36">
        <f t="shared" si="13"/>
        <v>0</v>
      </c>
      <c r="J64" s="37">
        <f t="shared" si="10"/>
        <v>-85.45454545</v>
      </c>
      <c r="L64" s="38">
        <v>13.0</v>
      </c>
      <c r="M64" s="6"/>
      <c r="N64" s="36">
        <f t="shared" si="11"/>
        <v>0</v>
      </c>
      <c r="O64" s="37">
        <f t="shared" si="12"/>
        <v>-2000</v>
      </c>
    </row>
    <row r="65">
      <c r="B65" s="5">
        <v>14.0</v>
      </c>
      <c r="C65" s="6"/>
      <c r="D65" s="6">
        <f t="shared" si="14"/>
        <v>0</v>
      </c>
      <c r="E65" s="6">
        <f t="shared" si="9"/>
        <v>73.08559005</v>
      </c>
      <c r="G65" s="35">
        <v>14.0</v>
      </c>
      <c r="H65" s="39"/>
      <c r="I65" s="36">
        <f t="shared" si="13"/>
        <v>0</v>
      </c>
      <c r="J65" s="37">
        <f t="shared" si="10"/>
        <v>-85.45454545</v>
      </c>
      <c r="L65" s="38">
        <v>14.0</v>
      </c>
      <c r="M65" s="6"/>
      <c r="N65" s="36">
        <f t="shared" si="11"/>
        <v>0</v>
      </c>
      <c r="O65" s="37">
        <f t="shared" si="12"/>
        <v>-2000</v>
      </c>
    </row>
    <row r="66">
      <c r="B66" s="5">
        <v>15.0</v>
      </c>
      <c r="C66" s="6"/>
      <c r="D66" s="6">
        <f t="shared" si="14"/>
        <v>0</v>
      </c>
      <c r="E66" s="6">
        <f t="shared" si="9"/>
        <v>73.08559005</v>
      </c>
      <c r="G66" s="35">
        <v>15.0</v>
      </c>
      <c r="H66" s="39"/>
      <c r="I66" s="36">
        <f t="shared" si="13"/>
        <v>0</v>
      </c>
      <c r="J66" s="37">
        <f t="shared" si="10"/>
        <v>-85.45454545</v>
      </c>
      <c r="L66" s="38">
        <v>15.0</v>
      </c>
      <c r="M66" s="7">
        <v>10000.0</v>
      </c>
      <c r="N66" s="36">
        <f>M66/1.1^L66</f>
        <v>2393.920494</v>
      </c>
      <c r="O66" s="37">
        <f t="shared" si="12"/>
        <v>393.9204937</v>
      </c>
    </row>
    <row r="67">
      <c r="C67" s="40" t="s">
        <v>41</v>
      </c>
      <c r="D67" s="9"/>
      <c r="E67" s="6">
        <f>B58+-E58/D59</f>
        <v>7.843334547</v>
      </c>
      <c r="H67" s="40" t="s">
        <v>41</v>
      </c>
      <c r="I67" s="9"/>
      <c r="J67" s="26">
        <v>0.0</v>
      </c>
      <c r="M67" s="40" t="s">
        <v>41</v>
      </c>
      <c r="N67" s="9"/>
      <c r="O67" s="6">
        <f>L65+-O65/N66</f>
        <v>14.83544963</v>
      </c>
    </row>
    <row r="69">
      <c r="B69" s="31" t="s">
        <v>8</v>
      </c>
      <c r="C69" s="30" t="s">
        <v>35</v>
      </c>
      <c r="D69" s="30" t="s">
        <v>40</v>
      </c>
      <c r="E69" s="30" t="s">
        <v>36</v>
      </c>
      <c r="G69" s="31" t="s">
        <v>9</v>
      </c>
      <c r="H69" s="30" t="s">
        <v>35</v>
      </c>
      <c r="I69" s="30" t="s">
        <v>40</v>
      </c>
      <c r="J69" s="30" t="s">
        <v>36</v>
      </c>
      <c r="L69" s="31" t="s">
        <v>10</v>
      </c>
      <c r="M69" s="30" t="s">
        <v>35</v>
      </c>
      <c r="N69" s="30" t="s">
        <v>40</v>
      </c>
      <c r="O69" s="30" t="s">
        <v>36</v>
      </c>
    </row>
    <row r="70">
      <c r="B70" s="34" t="s">
        <v>2</v>
      </c>
      <c r="C70" s="33">
        <v>-2000.0</v>
      </c>
      <c r="D70" s="33">
        <v>-2000.0</v>
      </c>
      <c r="E70" s="33">
        <v>-2000.0</v>
      </c>
      <c r="G70" s="34" t="s">
        <v>2</v>
      </c>
      <c r="H70" s="33">
        <v>-2000.0</v>
      </c>
      <c r="I70" s="33">
        <v>-2000.0</v>
      </c>
      <c r="J70" s="33">
        <v>-2000.0</v>
      </c>
      <c r="L70" s="34" t="s">
        <v>2</v>
      </c>
      <c r="M70" s="33">
        <v>-2000.0</v>
      </c>
      <c r="N70" s="33">
        <v>-2000.0</v>
      </c>
      <c r="O70" s="33">
        <v>-2000.0</v>
      </c>
    </row>
    <row r="71">
      <c r="B71" s="38">
        <v>1.0</v>
      </c>
      <c r="C71" s="5">
        <v>160.0</v>
      </c>
      <c r="D71" s="36">
        <f t="shared" ref="D71:D85" si="15">C71/1.1^B71</f>
        <v>145.4545455</v>
      </c>
      <c r="E71" s="37">
        <f t="shared" ref="E71:E85" si="16">E70+D71</f>
        <v>-1854.545455</v>
      </c>
      <c r="G71" s="38">
        <v>1.0</v>
      </c>
      <c r="H71" s="5">
        <v>280.0</v>
      </c>
      <c r="I71" s="36">
        <f t="shared" ref="I71:I85" si="17">H71/1.1^G71</f>
        <v>254.5454545</v>
      </c>
      <c r="J71" s="37">
        <f t="shared" ref="J71:J85" si="18">J70+I71</f>
        <v>-1745.454545</v>
      </c>
      <c r="L71" s="38">
        <v>1.0</v>
      </c>
      <c r="M71" s="7">
        <v>2200.0</v>
      </c>
      <c r="N71" s="36">
        <f t="shared" ref="N71:N85" si="19">M71/1.1^L71</f>
        <v>2000</v>
      </c>
      <c r="O71" s="37">
        <f t="shared" ref="O71:O85" si="20">O70+N71</f>
        <v>0</v>
      </c>
    </row>
    <row r="72">
      <c r="B72" s="38">
        <v>2.0</v>
      </c>
      <c r="C72" s="5">
        <v>200.0</v>
      </c>
      <c r="D72" s="36">
        <f t="shared" si="15"/>
        <v>165.2892562</v>
      </c>
      <c r="E72" s="37">
        <f t="shared" si="16"/>
        <v>-1689.256198</v>
      </c>
      <c r="G72" s="38">
        <v>2.0</v>
      </c>
      <c r="H72" s="5">
        <v>280.0</v>
      </c>
      <c r="I72" s="36">
        <f t="shared" si="17"/>
        <v>231.4049587</v>
      </c>
      <c r="J72" s="37">
        <f t="shared" si="18"/>
        <v>-1514.049587</v>
      </c>
      <c r="L72" s="38">
        <v>2.0</v>
      </c>
      <c r="M72" s="6"/>
      <c r="N72" s="36">
        <f t="shared" si="19"/>
        <v>0</v>
      </c>
      <c r="O72" s="37">
        <f t="shared" si="20"/>
        <v>0</v>
      </c>
    </row>
    <row r="73">
      <c r="B73" s="38">
        <v>3.0</v>
      </c>
      <c r="C73" s="5">
        <v>350.0</v>
      </c>
      <c r="D73" s="36">
        <f t="shared" si="15"/>
        <v>262.9601803</v>
      </c>
      <c r="E73" s="37">
        <f t="shared" si="16"/>
        <v>-1426.296018</v>
      </c>
      <c r="G73" s="38">
        <v>3.0</v>
      </c>
      <c r="H73" s="5">
        <v>280.0</v>
      </c>
      <c r="I73" s="36">
        <f t="shared" si="17"/>
        <v>210.3681443</v>
      </c>
      <c r="J73" s="37">
        <f t="shared" si="18"/>
        <v>-1303.681443</v>
      </c>
      <c r="L73" s="38">
        <v>3.0</v>
      </c>
      <c r="M73" s="6"/>
      <c r="N73" s="36">
        <f t="shared" si="19"/>
        <v>0</v>
      </c>
      <c r="O73" s="37">
        <f t="shared" si="20"/>
        <v>0</v>
      </c>
    </row>
    <row r="74">
      <c r="B74" s="38">
        <v>4.0</v>
      </c>
      <c r="C74" s="5">
        <v>395.0</v>
      </c>
      <c r="D74" s="36">
        <f t="shared" si="15"/>
        <v>269.7903149</v>
      </c>
      <c r="E74" s="37">
        <f t="shared" si="16"/>
        <v>-1156.505703</v>
      </c>
      <c r="G74" s="38">
        <v>4.0</v>
      </c>
      <c r="H74" s="5">
        <v>280.0</v>
      </c>
      <c r="I74" s="36">
        <f t="shared" si="17"/>
        <v>191.2437675</v>
      </c>
      <c r="J74" s="37">
        <f t="shared" si="18"/>
        <v>-1112.437675</v>
      </c>
      <c r="L74" s="38">
        <v>4.0</v>
      </c>
      <c r="M74" s="6"/>
      <c r="N74" s="36">
        <f t="shared" si="19"/>
        <v>0</v>
      </c>
      <c r="O74" s="37">
        <f t="shared" si="20"/>
        <v>0</v>
      </c>
    </row>
    <row r="75">
      <c r="B75" s="38">
        <v>5.0</v>
      </c>
      <c r="C75" s="5">
        <v>432.0</v>
      </c>
      <c r="D75" s="36">
        <f t="shared" si="15"/>
        <v>268.2380116</v>
      </c>
      <c r="E75" s="37">
        <f t="shared" si="16"/>
        <v>-888.2676916</v>
      </c>
      <c r="G75" s="38">
        <v>5.0</v>
      </c>
      <c r="H75" s="5">
        <v>280.0</v>
      </c>
      <c r="I75" s="36">
        <f t="shared" si="17"/>
        <v>173.8579705</v>
      </c>
      <c r="J75" s="37">
        <f t="shared" si="18"/>
        <v>-938.5797046</v>
      </c>
      <c r="L75" s="38">
        <v>5.0</v>
      </c>
      <c r="M75" s="6"/>
      <c r="N75" s="36">
        <f t="shared" si="19"/>
        <v>0</v>
      </c>
      <c r="O75" s="37">
        <f t="shared" si="20"/>
        <v>0</v>
      </c>
    </row>
    <row r="76">
      <c r="B76" s="38">
        <v>6.0</v>
      </c>
      <c r="C76" s="7">
        <v>440.0</v>
      </c>
      <c r="D76" s="36">
        <f t="shared" si="15"/>
        <v>248.3685292</v>
      </c>
      <c r="E76" s="37">
        <f t="shared" si="16"/>
        <v>-639.8991624</v>
      </c>
      <c r="G76" s="38">
        <v>6.0</v>
      </c>
      <c r="H76" s="5">
        <v>280.0</v>
      </c>
      <c r="I76" s="36">
        <f t="shared" si="17"/>
        <v>158.0527004</v>
      </c>
      <c r="J76" s="37">
        <f t="shared" si="18"/>
        <v>-780.5270042</v>
      </c>
      <c r="L76" s="38">
        <v>6.0</v>
      </c>
      <c r="M76" s="6"/>
      <c r="N76" s="36">
        <f t="shared" si="19"/>
        <v>0</v>
      </c>
      <c r="O76" s="37">
        <f t="shared" si="20"/>
        <v>0</v>
      </c>
    </row>
    <row r="77">
      <c r="B77" s="38">
        <v>7.0</v>
      </c>
      <c r="C77" s="5">
        <v>442.0</v>
      </c>
      <c r="D77" s="36">
        <f t="shared" si="15"/>
        <v>226.8158883</v>
      </c>
      <c r="E77" s="37">
        <f t="shared" si="16"/>
        <v>-413.0832741</v>
      </c>
      <c r="G77" s="38">
        <v>7.0</v>
      </c>
      <c r="H77" s="5">
        <v>280.0</v>
      </c>
      <c r="I77" s="36">
        <f t="shared" si="17"/>
        <v>143.6842731</v>
      </c>
      <c r="J77" s="37">
        <f t="shared" si="18"/>
        <v>-636.842731</v>
      </c>
      <c r="L77" s="38">
        <v>7.0</v>
      </c>
      <c r="M77" s="6"/>
      <c r="N77" s="36">
        <f t="shared" si="19"/>
        <v>0</v>
      </c>
      <c r="O77" s="37">
        <f t="shared" si="20"/>
        <v>0</v>
      </c>
    </row>
    <row r="78">
      <c r="B78" s="38">
        <v>8.0</v>
      </c>
      <c r="C78" s="5">
        <v>444.0</v>
      </c>
      <c r="D78" s="36">
        <f t="shared" si="15"/>
        <v>207.1292768</v>
      </c>
      <c r="E78" s="37">
        <f t="shared" si="16"/>
        <v>-205.9539973</v>
      </c>
      <c r="G78" s="38">
        <v>8.0</v>
      </c>
      <c r="H78" s="7">
        <v>280.0</v>
      </c>
      <c r="I78" s="36">
        <f t="shared" si="17"/>
        <v>130.6220665</v>
      </c>
      <c r="J78" s="37">
        <f t="shared" si="18"/>
        <v>-506.2206646</v>
      </c>
      <c r="L78" s="38">
        <v>8.0</v>
      </c>
      <c r="M78" s="6"/>
      <c r="N78" s="36">
        <f t="shared" si="19"/>
        <v>0</v>
      </c>
      <c r="O78" s="37">
        <f t="shared" si="20"/>
        <v>0</v>
      </c>
    </row>
    <row r="79">
      <c r="B79" s="38">
        <v>9.0</v>
      </c>
      <c r="C79" s="5">
        <v>446.0</v>
      </c>
      <c r="D79" s="36">
        <f t="shared" si="15"/>
        <v>189.1475378</v>
      </c>
      <c r="E79" s="37">
        <f t="shared" si="16"/>
        <v>-16.80645951</v>
      </c>
      <c r="G79" s="38">
        <v>9.0</v>
      </c>
      <c r="H79" s="5">
        <v>280.0</v>
      </c>
      <c r="I79" s="36">
        <f t="shared" si="17"/>
        <v>118.7473331</v>
      </c>
      <c r="J79" s="37">
        <f t="shared" si="18"/>
        <v>-387.4733314</v>
      </c>
      <c r="L79" s="38">
        <v>9.0</v>
      </c>
      <c r="M79" s="6"/>
      <c r="N79" s="36">
        <f t="shared" si="19"/>
        <v>0</v>
      </c>
      <c r="O79" s="37">
        <f t="shared" si="20"/>
        <v>0</v>
      </c>
    </row>
    <row r="80">
      <c r="B80" s="38">
        <v>10.0</v>
      </c>
      <c r="C80" s="5">
        <v>448.0</v>
      </c>
      <c r="D80" s="36">
        <f t="shared" si="15"/>
        <v>172.7233937</v>
      </c>
      <c r="E80" s="37">
        <f t="shared" si="16"/>
        <v>155.9169342</v>
      </c>
      <c r="G80" s="38">
        <v>10.0</v>
      </c>
      <c r="H80" s="5">
        <v>280.0</v>
      </c>
      <c r="I80" s="36">
        <f t="shared" si="17"/>
        <v>107.952121</v>
      </c>
      <c r="J80" s="37">
        <f t="shared" si="18"/>
        <v>-279.5212104</v>
      </c>
      <c r="L80" s="38">
        <v>10.0</v>
      </c>
      <c r="M80" s="6"/>
      <c r="N80" s="36">
        <f t="shared" si="19"/>
        <v>0</v>
      </c>
      <c r="O80" s="37">
        <f t="shared" si="20"/>
        <v>0</v>
      </c>
    </row>
    <row r="81">
      <c r="B81" s="38">
        <v>11.0</v>
      </c>
      <c r="C81" s="5">
        <v>450.0</v>
      </c>
      <c r="D81" s="36">
        <f t="shared" si="15"/>
        <v>157.7222548</v>
      </c>
      <c r="E81" s="37">
        <f t="shared" si="16"/>
        <v>313.6391889</v>
      </c>
      <c r="G81" s="38">
        <v>11.0</v>
      </c>
      <c r="H81" s="5">
        <v>280.0</v>
      </c>
      <c r="I81" s="36">
        <f t="shared" si="17"/>
        <v>98.13829185</v>
      </c>
      <c r="J81" s="37">
        <f t="shared" si="18"/>
        <v>-181.3829185</v>
      </c>
      <c r="L81" s="38">
        <v>11.0</v>
      </c>
      <c r="M81" s="6"/>
      <c r="N81" s="36">
        <f t="shared" si="19"/>
        <v>0</v>
      </c>
      <c r="O81" s="37">
        <f t="shared" si="20"/>
        <v>0</v>
      </c>
    </row>
    <row r="82">
      <c r="B82" s="38">
        <v>12.0</v>
      </c>
      <c r="C82" s="5">
        <v>451.0</v>
      </c>
      <c r="D82" s="36">
        <f t="shared" si="15"/>
        <v>143.7024988</v>
      </c>
      <c r="E82" s="37">
        <f t="shared" si="16"/>
        <v>457.3416877</v>
      </c>
      <c r="G82" s="38">
        <v>12.0</v>
      </c>
      <c r="H82" s="5">
        <v>280.0</v>
      </c>
      <c r="I82" s="36">
        <f t="shared" si="17"/>
        <v>89.21662896</v>
      </c>
      <c r="J82" s="37">
        <f t="shared" si="18"/>
        <v>-92.16628959</v>
      </c>
      <c r="L82" s="38">
        <v>12.0</v>
      </c>
      <c r="M82" s="6"/>
      <c r="N82" s="36">
        <f t="shared" si="19"/>
        <v>0</v>
      </c>
      <c r="O82" s="37">
        <f t="shared" si="20"/>
        <v>0</v>
      </c>
    </row>
    <row r="83">
      <c r="B83" s="38">
        <v>13.0</v>
      </c>
      <c r="C83" s="5">
        <v>451.0</v>
      </c>
      <c r="D83" s="36">
        <f t="shared" si="15"/>
        <v>130.6386353</v>
      </c>
      <c r="E83" s="37">
        <f t="shared" si="16"/>
        <v>587.980323</v>
      </c>
      <c r="G83" s="38">
        <v>13.0</v>
      </c>
      <c r="H83" s="5">
        <v>280.0</v>
      </c>
      <c r="I83" s="36">
        <f t="shared" si="17"/>
        <v>81.10602633</v>
      </c>
      <c r="J83" s="37">
        <f t="shared" si="18"/>
        <v>-11.06026326</v>
      </c>
      <c r="L83" s="38">
        <v>13.0</v>
      </c>
      <c r="M83" s="6"/>
      <c r="N83" s="36">
        <f t="shared" si="19"/>
        <v>0</v>
      </c>
      <c r="O83" s="37">
        <f t="shared" si="20"/>
        <v>0</v>
      </c>
    </row>
    <row r="84">
      <c r="B84" s="38">
        <v>14.0</v>
      </c>
      <c r="C84" s="5">
        <v>452.0</v>
      </c>
      <c r="D84" s="36">
        <f t="shared" si="15"/>
        <v>119.0257269</v>
      </c>
      <c r="E84" s="37">
        <f t="shared" si="16"/>
        <v>707.0060499</v>
      </c>
      <c r="G84" s="38">
        <v>14.0</v>
      </c>
      <c r="H84" s="5">
        <v>280.0</v>
      </c>
      <c r="I84" s="36">
        <f t="shared" si="17"/>
        <v>73.73275121</v>
      </c>
      <c r="J84" s="37">
        <f t="shared" si="18"/>
        <v>62.67248794</v>
      </c>
      <c r="L84" s="38">
        <v>14.0</v>
      </c>
      <c r="M84" s="6"/>
      <c r="N84" s="36">
        <f t="shared" si="19"/>
        <v>0</v>
      </c>
      <c r="O84" s="37">
        <f t="shared" si="20"/>
        <v>0</v>
      </c>
    </row>
    <row r="85">
      <c r="B85" s="38">
        <v>15.0</v>
      </c>
      <c r="C85" s="5">
        <v>-2000.0</v>
      </c>
      <c r="D85" s="36">
        <f t="shared" si="15"/>
        <v>-478.7840987</v>
      </c>
      <c r="E85" s="37">
        <f t="shared" si="16"/>
        <v>228.2219512</v>
      </c>
      <c r="G85" s="38">
        <v>15.0</v>
      </c>
      <c r="H85" s="5">
        <v>280.0</v>
      </c>
      <c r="I85" s="36">
        <f t="shared" si="17"/>
        <v>67.02977382</v>
      </c>
      <c r="J85" s="37">
        <f t="shared" si="18"/>
        <v>129.7022618</v>
      </c>
      <c r="L85" s="38">
        <v>15.0</v>
      </c>
      <c r="M85" s="6"/>
      <c r="N85" s="36">
        <f t="shared" si="19"/>
        <v>0</v>
      </c>
      <c r="O85" s="37">
        <f t="shared" si="20"/>
        <v>0</v>
      </c>
    </row>
    <row r="86">
      <c r="C86" s="40" t="s">
        <v>41</v>
      </c>
      <c r="D86" s="9"/>
      <c r="E86" s="6">
        <f>B79+-E79/D80</f>
        <v>9.09730274</v>
      </c>
      <c r="H86" s="40" t="s">
        <v>41</v>
      </c>
      <c r="I86" s="9"/>
      <c r="J86" s="6">
        <f>G83+-J83/I84</f>
        <v>13.15000475</v>
      </c>
      <c r="M86" s="40" t="s">
        <v>41</v>
      </c>
      <c r="N86" s="9"/>
      <c r="O86" s="6">
        <f>L71+-O71/N71</f>
        <v>1</v>
      </c>
    </row>
    <row r="88">
      <c r="B88" s="31" t="s">
        <v>11</v>
      </c>
      <c r="C88" s="30" t="s">
        <v>35</v>
      </c>
      <c r="D88" s="30" t="s">
        <v>40</v>
      </c>
      <c r="E88" s="30" t="s">
        <v>36</v>
      </c>
      <c r="G88" s="31" t="s">
        <v>12</v>
      </c>
      <c r="H88" s="30" t="s">
        <v>35</v>
      </c>
      <c r="I88" s="30" t="s">
        <v>40</v>
      </c>
      <c r="J88" s="30" t="s">
        <v>36</v>
      </c>
    </row>
    <row r="89">
      <c r="B89" s="34" t="s">
        <v>2</v>
      </c>
      <c r="C89" s="33">
        <v>-2000.0</v>
      </c>
      <c r="D89" s="33">
        <v>-2000.0</v>
      </c>
      <c r="E89" s="33">
        <v>-2000.0</v>
      </c>
      <c r="G89" s="34" t="s">
        <v>2</v>
      </c>
      <c r="H89" s="33">
        <v>-2000.0</v>
      </c>
      <c r="I89" s="33">
        <v>-2000.0</v>
      </c>
      <c r="J89" s="33">
        <v>-2000.0</v>
      </c>
    </row>
    <row r="90">
      <c r="B90" s="38">
        <v>1.0</v>
      </c>
      <c r="C90" s="5">
        <v>1200.0</v>
      </c>
      <c r="D90" s="36">
        <f t="shared" ref="D90:D104" si="21">C90/1.1^B90</f>
        <v>1090.909091</v>
      </c>
      <c r="E90" s="37">
        <f t="shared" ref="E90:E104" si="22">E89+D90</f>
        <v>-909.0909091</v>
      </c>
      <c r="G90" s="38">
        <v>1.0</v>
      </c>
      <c r="H90" s="5">
        <v>-350.0</v>
      </c>
      <c r="I90" s="36">
        <f t="shared" ref="I90:I104" si="23">H90/1.1^G90</f>
        <v>-318.1818182</v>
      </c>
      <c r="J90" s="37">
        <f t="shared" ref="J90:J104" si="24">J89+I90</f>
        <v>-2318.181818</v>
      </c>
    </row>
    <row r="91">
      <c r="B91" s="38">
        <v>2.0</v>
      </c>
      <c r="C91" s="7">
        <v>900.0</v>
      </c>
      <c r="D91" s="36">
        <f t="shared" si="21"/>
        <v>743.8016529</v>
      </c>
      <c r="E91" s="37">
        <f t="shared" si="22"/>
        <v>-165.2892562</v>
      </c>
      <c r="G91" s="38">
        <v>2.0</v>
      </c>
      <c r="H91" s="5">
        <v>-60.0</v>
      </c>
      <c r="I91" s="36">
        <f t="shared" si="23"/>
        <v>-49.58677686</v>
      </c>
      <c r="J91" s="37">
        <f t="shared" si="24"/>
        <v>-2367.768595</v>
      </c>
    </row>
    <row r="92">
      <c r="B92" s="38">
        <v>3.0</v>
      </c>
      <c r="C92" s="5">
        <v>300.0</v>
      </c>
      <c r="D92" s="36">
        <f t="shared" si="21"/>
        <v>225.3944403</v>
      </c>
      <c r="E92" s="37">
        <f t="shared" si="22"/>
        <v>60.10518407</v>
      </c>
      <c r="G92" s="38">
        <v>3.0</v>
      </c>
      <c r="H92" s="5">
        <v>60.0</v>
      </c>
      <c r="I92" s="36">
        <f t="shared" si="23"/>
        <v>45.07888805</v>
      </c>
      <c r="J92" s="37">
        <f t="shared" si="24"/>
        <v>-2322.689707</v>
      </c>
    </row>
    <row r="93">
      <c r="B93" s="38">
        <v>4.0</v>
      </c>
      <c r="C93" s="5">
        <v>90.0</v>
      </c>
      <c r="D93" s="36">
        <f t="shared" si="21"/>
        <v>61.47121098</v>
      </c>
      <c r="E93" s="37">
        <f t="shared" si="22"/>
        <v>121.5763951</v>
      </c>
      <c r="G93" s="38">
        <v>4.0</v>
      </c>
      <c r="H93" s="5">
        <v>350.0</v>
      </c>
      <c r="I93" s="36">
        <f t="shared" si="23"/>
        <v>239.0547094</v>
      </c>
      <c r="J93" s="37">
        <f t="shared" si="24"/>
        <v>-2083.634998</v>
      </c>
    </row>
    <row r="94">
      <c r="B94" s="38">
        <v>5.0</v>
      </c>
      <c r="C94" s="5">
        <v>70.0</v>
      </c>
      <c r="D94" s="36">
        <f t="shared" si="21"/>
        <v>43.46449261</v>
      </c>
      <c r="E94" s="37">
        <f t="shared" si="22"/>
        <v>165.0408877</v>
      </c>
      <c r="G94" s="38">
        <v>5.0</v>
      </c>
      <c r="H94" s="5">
        <v>700.0</v>
      </c>
      <c r="I94" s="36">
        <f t="shared" si="23"/>
        <v>434.6449261</v>
      </c>
      <c r="J94" s="37">
        <f t="shared" si="24"/>
        <v>-1648.990071</v>
      </c>
    </row>
    <row r="95">
      <c r="B95" s="38">
        <v>6.0</v>
      </c>
      <c r="C95" s="6"/>
      <c r="D95" s="36">
        <f t="shared" si="21"/>
        <v>0</v>
      </c>
      <c r="E95" s="37">
        <f t="shared" si="22"/>
        <v>165.0408877</v>
      </c>
      <c r="G95" s="38">
        <v>6.0</v>
      </c>
      <c r="H95" s="5">
        <v>1200.0</v>
      </c>
      <c r="I95" s="36">
        <f t="shared" si="23"/>
        <v>677.3687161</v>
      </c>
      <c r="J95" s="37">
        <f t="shared" si="24"/>
        <v>-971.6213554</v>
      </c>
    </row>
    <row r="96">
      <c r="B96" s="38">
        <v>7.0</v>
      </c>
      <c r="C96" s="6"/>
      <c r="D96" s="36">
        <f t="shared" si="21"/>
        <v>0</v>
      </c>
      <c r="E96" s="37">
        <f t="shared" si="22"/>
        <v>165.0408877</v>
      </c>
      <c r="G96" s="38">
        <v>7.0</v>
      </c>
      <c r="H96" s="7">
        <v>2250.0</v>
      </c>
      <c r="I96" s="36">
        <f t="shared" si="23"/>
        <v>1154.605766</v>
      </c>
      <c r="J96" s="37">
        <f t="shared" si="24"/>
        <v>182.9844106</v>
      </c>
    </row>
    <row r="97">
      <c r="B97" s="38">
        <v>8.0</v>
      </c>
      <c r="C97" s="6"/>
      <c r="D97" s="36">
        <f t="shared" si="21"/>
        <v>0</v>
      </c>
      <c r="E97" s="37">
        <f t="shared" si="22"/>
        <v>165.0408877</v>
      </c>
      <c r="G97" s="38">
        <v>8.0</v>
      </c>
      <c r="H97" s="6"/>
      <c r="I97" s="36">
        <f t="shared" si="23"/>
        <v>0</v>
      </c>
      <c r="J97" s="37">
        <f t="shared" si="24"/>
        <v>182.9844106</v>
      </c>
    </row>
    <row r="98">
      <c r="B98" s="38">
        <v>9.0</v>
      </c>
      <c r="C98" s="6"/>
      <c r="D98" s="36">
        <f t="shared" si="21"/>
        <v>0</v>
      </c>
      <c r="E98" s="37">
        <f t="shared" si="22"/>
        <v>165.0408877</v>
      </c>
      <c r="G98" s="38">
        <v>9.0</v>
      </c>
      <c r="H98" s="6"/>
      <c r="I98" s="36">
        <f t="shared" si="23"/>
        <v>0</v>
      </c>
      <c r="J98" s="37">
        <f t="shared" si="24"/>
        <v>182.9844106</v>
      </c>
    </row>
    <row r="99">
      <c r="B99" s="38">
        <v>10.0</v>
      </c>
      <c r="C99" s="6"/>
      <c r="D99" s="36">
        <f t="shared" si="21"/>
        <v>0</v>
      </c>
      <c r="E99" s="37">
        <f t="shared" si="22"/>
        <v>165.0408877</v>
      </c>
      <c r="G99" s="38">
        <v>10.0</v>
      </c>
      <c r="H99" s="6"/>
      <c r="I99" s="36">
        <f t="shared" si="23"/>
        <v>0</v>
      </c>
      <c r="J99" s="37">
        <f t="shared" si="24"/>
        <v>182.9844106</v>
      </c>
    </row>
    <row r="100">
      <c r="B100" s="38">
        <v>11.0</v>
      </c>
      <c r="C100" s="6"/>
      <c r="D100" s="36">
        <f t="shared" si="21"/>
        <v>0</v>
      </c>
      <c r="E100" s="37">
        <f t="shared" si="22"/>
        <v>165.0408877</v>
      </c>
      <c r="G100" s="38">
        <v>11.0</v>
      </c>
      <c r="H100" s="6"/>
      <c r="I100" s="36">
        <f t="shared" si="23"/>
        <v>0</v>
      </c>
      <c r="J100" s="37">
        <f t="shared" si="24"/>
        <v>182.9844106</v>
      </c>
    </row>
    <row r="101">
      <c r="B101" s="38">
        <v>12.0</v>
      </c>
      <c r="C101" s="6"/>
      <c r="D101" s="36">
        <f t="shared" si="21"/>
        <v>0</v>
      </c>
      <c r="E101" s="37">
        <f t="shared" si="22"/>
        <v>165.0408877</v>
      </c>
      <c r="G101" s="38">
        <v>12.0</v>
      </c>
      <c r="H101" s="6"/>
      <c r="I101" s="36">
        <f t="shared" si="23"/>
        <v>0</v>
      </c>
      <c r="J101" s="37">
        <f t="shared" si="24"/>
        <v>182.9844106</v>
      </c>
    </row>
    <row r="102">
      <c r="B102" s="38">
        <v>13.0</v>
      </c>
      <c r="C102" s="6"/>
      <c r="D102" s="36">
        <f t="shared" si="21"/>
        <v>0</v>
      </c>
      <c r="E102" s="37">
        <f t="shared" si="22"/>
        <v>165.0408877</v>
      </c>
      <c r="G102" s="38">
        <v>13.0</v>
      </c>
      <c r="H102" s="6"/>
      <c r="I102" s="36">
        <f t="shared" si="23"/>
        <v>0</v>
      </c>
      <c r="J102" s="37">
        <f t="shared" si="24"/>
        <v>182.9844106</v>
      </c>
    </row>
    <row r="103">
      <c r="B103" s="38">
        <v>14.0</v>
      </c>
      <c r="C103" s="6"/>
      <c r="D103" s="36">
        <f t="shared" si="21"/>
        <v>0</v>
      </c>
      <c r="E103" s="37">
        <f t="shared" si="22"/>
        <v>165.0408877</v>
      </c>
      <c r="G103" s="38">
        <v>14.0</v>
      </c>
      <c r="H103" s="6"/>
      <c r="I103" s="36">
        <f t="shared" si="23"/>
        <v>0</v>
      </c>
      <c r="J103" s="37">
        <f t="shared" si="24"/>
        <v>182.9844106</v>
      </c>
    </row>
    <row r="104">
      <c r="B104" s="38">
        <v>15.0</v>
      </c>
      <c r="C104" s="6"/>
      <c r="D104" s="36">
        <f t="shared" si="21"/>
        <v>0</v>
      </c>
      <c r="E104" s="37">
        <f t="shared" si="22"/>
        <v>165.0408877</v>
      </c>
      <c r="G104" s="38">
        <v>15.0</v>
      </c>
      <c r="H104" s="6"/>
      <c r="I104" s="36">
        <f t="shared" si="23"/>
        <v>0</v>
      </c>
      <c r="J104" s="37">
        <f t="shared" si="24"/>
        <v>182.9844106</v>
      </c>
    </row>
    <row r="105">
      <c r="C105" s="40" t="s">
        <v>41</v>
      </c>
      <c r="D105" s="9"/>
      <c r="E105" s="6">
        <f>B91+-E91/D92</f>
        <v>2.733333333</v>
      </c>
      <c r="H105" s="40" t="s">
        <v>41</v>
      </c>
      <c r="I105" s="9"/>
      <c r="J105" s="6">
        <f>G95+-J95/I96</f>
        <v>6.841517844</v>
      </c>
    </row>
    <row r="108">
      <c r="B108" s="3" t="s">
        <v>38</v>
      </c>
      <c r="C108" s="5">
        <v>1.0</v>
      </c>
      <c r="D108" s="5">
        <v>2.0</v>
      </c>
      <c r="E108" s="5">
        <v>3.0</v>
      </c>
      <c r="F108" s="5">
        <v>4.0</v>
      </c>
      <c r="G108" s="5">
        <v>5.0</v>
      </c>
      <c r="H108" s="5">
        <v>6.0</v>
      </c>
      <c r="I108" s="5">
        <v>7.0</v>
      </c>
      <c r="J108" s="5">
        <v>8.0</v>
      </c>
    </row>
    <row r="109" ht="33.0" customHeight="1">
      <c r="B109" s="28" t="s">
        <v>41</v>
      </c>
      <c r="C109" s="6">
        <v>7.843334547000001</v>
      </c>
      <c r="D109" s="5">
        <v>0.0</v>
      </c>
      <c r="E109" s="6">
        <v>14.835449633883131</v>
      </c>
      <c r="F109" s="6">
        <v>9.097302740267862</v>
      </c>
      <c r="G109" s="41">
        <v>13.150004754764556</v>
      </c>
      <c r="H109" s="41">
        <v>1.0000000000000002</v>
      </c>
      <c r="I109" s="6">
        <v>2.7333333333333347</v>
      </c>
      <c r="J109" s="41">
        <v>6.8415178444444456</v>
      </c>
    </row>
    <row r="110" ht="31.5" customHeight="1">
      <c r="B110" s="28" t="s">
        <v>39</v>
      </c>
      <c r="C110" s="5">
        <v>4.0</v>
      </c>
      <c r="D110" s="5">
        <v>8.0</v>
      </c>
      <c r="E110" s="5">
        <v>7.0</v>
      </c>
      <c r="F110" s="5">
        <v>5.0</v>
      </c>
      <c r="G110" s="5">
        <v>6.0</v>
      </c>
      <c r="H110" s="5">
        <v>1.0</v>
      </c>
      <c r="I110" s="5">
        <v>2.0</v>
      </c>
      <c r="J110" s="5">
        <v>3.0</v>
      </c>
    </row>
    <row r="112">
      <c r="B112" s="42"/>
    </row>
    <row r="113">
      <c r="B113" s="42"/>
    </row>
  </sheetData>
  <mergeCells count="11">
    <mergeCell ref="H86:I86"/>
    <mergeCell ref="M86:N86"/>
    <mergeCell ref="C105:D105"/>
    <mergeCell ref="H105:I105"/>
    <mergeCell ref="B20:C20"/>
    <mergeCell ref="B21:C21"/>
    <mergeCell ref="B24:C24"/>
    <mergeCell ref="C67:D67"/>
    <mergeCell ref="H67:I67"/>
    <mergeCell ref="M67:N67"/>
    <mergeCell ref="C86:D8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1.57"/>
    <col customWidth="1" min="3" max="3" width="20.43"/>
  </cols>
  <sheetData>
    <row r="2">
      <c r="B2" s="1" t="s">
        <v>0</v>
      </c>
      <c r="C2" s="2"/>
      <c r="D2" s="1">
        <v>1.0</v>
      </c>
      <c r="E2" s="1">
        <v>2.0</v>
      </c>
      <c r="F2" s="1">
        <v>3.0</v>
      </c>
      <c r="G2" s="1">
        <v>4.0</v>
      </c>
      <c r="H2" s="1">
        <v>5.0</v>
      </c>
      <c r="I2" s="1">
        <v>6.0</v>
      </c>
      <c r="J2" s="1">
        <v>7.0</v>
      </c>
      <c r="K2" s="1">
        <v>8.0</v>
      </c>
    </row>
    <row r="3" ht="28.5" customHeight="1">
      <c r="B3" s="3" t="s">
        <v>1</v>
      </c>
      <c r="C3" s="4"/>
      <c r="D3" s="3">
        <v>-2000.0</v>
      </c>
      <c r="E3" s="3">
        <v>-2000.0</v>
      </c>
      <c r="F3" s="3">
        <v>-2000.0</v>
      </c>
      <c r="G3" s="3">
        <v>-2000.0</v>
      </c>
      <c r="H3" s="3">
        <v>-2000.0</v>
      </c>
      <c r="I3" s="3">
        <v>-2000.0</v>
      </c>
      <c r="J3" s="3">
        <v>-2000.0</v>
      </c>
      <c r="K3" s="3">
        <v>-2000.0</v>
      </c>
    </row>
    <row r="4">
      <c r="B4" s="3" t="s">
        <v>2</v>
      </c>
      <c r="C4" s="5">
        <v>1.0</v>
      </c>
      <c r="D4" s="5">
        <v>330.0</v>
      </c>
      <c r="E4" s="5">
        <v>1666.0</v>
      </c>
      <c r="F4" s="6"/>
      <c r="G4" s="5">
        <v>160.0</v>
      </c>
      <c r="H4" s="5">
        <v>280.0</v>
      </c>
      <c r="I4" s="7">
        <v>2200.0</v>
      </c>
      <c r="J4" s="5">
        <v>1200.0</v>
      </c>
      <c r="K4" s="5">
        <v>-350.0</v>
      </c>
    </row>
    <row r="5">
      <c r="B5" s="6"/>
      <c r="C5" s="5">
        <v>2.0</v>
      </c>
      <c r="D5" s="5">
        <v>330.0</v>
      </c>
      <c r="E5" s="7">
        <v>334.0</v>
      </c>
      <c r="F5" s="6"/>
      <c r="G5" s="5">
        <v>200.0</v>
      </c>
      <c r="H5" s="5">
        <v>280.0</v>
      </c>
      <c r="I5" s="6"/>
      <c r="J5" s="7">
        <v>900.0</v>
      </c>
      <c r="K5" s="5">
        <v>-60.0</v>
      </c>
    </row>
    <row r="6">
      <c r="B6" s="6"/>
      <c r="C6" s="5">
        <v>3.0</v>
      </c>
      <c r="D6" s="5">
        <v>330.0</v>
      </c>
      <c r="E6" s="5">
        <v>165.0</v>
      </c>
      <c r="F6" s="6"/>
      <c r="G6" s="5">
        <v>350.0</v>
      </c>
      <c r="H6" s="5">
        <v>280.0</v>
      </c>
      <c r="I6" s="6"/>
      <c r="J6" s="5">
        <v>300.0</v>
      </c>
      <c r="K6" s="5">
        <v>60.0</v>
      </c>
    </row>
    <row r="7">
      <c r="B7" s="6"/>
      <c r="C7" s="5">
        <v>4.0</v>
      </c>
      <c r="D7" s="5">
        <v>330.0</v>
      </c>
      <c r="E7" s="6"/>
      <c r="F7" s="6"/>
      <c r="G7" s="5">
        <v>395.0</v>
      </c>
      <c r="H7" s="5">
        <v>280.0</v>
      </c>
      <c r="I7" s="6"/>
      <c r="J7" s="5">
        <v>90.0</v>
      </c>
      <c r="K7" s="5">
        <v>350.0</v>
      </c>
    </row>
    <row r="8">
      <c r="B8" s="6"/>
      <c r="C8" s="5">
        <v>5.0</v>
      </c>
      <c r="D8" s="5">
        <v>330.0</v>
      </c>
      <c r="E8" s="6"/>
      <c r="F8" s="6"/>
      <c r="G8" s="5">
        <v>432.0</v>
      </c>
      <c r="H8" s="5">
        <v>280.0</v>
      </c>
      <c r="I8" s="6"/>
      <c r="J8" s="5">
        <v>70.0</v>
      </c>
      <c r="K8" s="5">
        <v>700.0</v>
      </c>
    </row>
    <row r="9">
      <c r="B9" s="6"/>
      <c r="C9" s="5">
        <v>6.0</v>
      </c>
      <c r="D9" s="5">
        <v>330.0</v>
      </c>
      <c r="E9" s="6"/>
      <c r="F9" s="6"/>
      <c r="G9" s="7">
        <v>440.0</v>
      </c>
      <c r="H9" s="5">
        <v>280.0</v>
      </c>
      <c r="I9" s="6"/>
      <c r="J9" s="6"/>
      <c r="K9" s="5">
        <v>1200.0</v>
      </c>
    </row>
    <row r="10">
      <c r="B10" s="6"/>
      <c r="C10" s="5">
        <v>7.0</v>
      </c>
      <c r="D10" s="7">
        <v>330.0</v>
      </c>
      <c r="E10" s="6"/>
      <c r="F10" s="6"/>
      <c r="G10" s="5">
        <v>442.0</v>
      </c>
      <c r="H10" s="5">
        <v>280.0</v>
      </c>
      <c r="I10" s="6"/>
      <c r="J10" s="6"/>
      <c r="K10" s="7">
        <v>2250.0</v>
      </c>
    </row>
    <row r="11">
      <c r="B11" s="6"/>
      <c r="C11" s="5">
        <v>8.0</v>
      </c>
      <c r="D11" s="5">
        <v>1000.0</v>
      </c>
      <c r="E11" s="6"/>
      <c r="F11" s="6"/>
      <c r="G11" s="5">
        <v>444.0</v>
      </c>
      <c r="H11" s="7">
        <v>280.0</v>
      </c>
      <c r="I11" s="6"/>
      <c r="J11" s="6"/>
      <c r="K11" s="6"/>
    </row>
    <row r="12">
      <c r="B12" s="6"/>
      <c r="C12" s="5">
        <v>9.0</v>
      </c>
      <c r="D12" s="6"/>
      <c r="E12" s="6"/>
      <c r="F12" s="6"/>
      <c r="G12" s="5">
        <v>446.0</v>
      </c>
      <c r="H12" s="5">
        <v>280.0</v>
      </c>
      <c r="I12" s="6"/>
      <c r="J12" s="6"/>
      <c r="K12" s="6"/>
    </row>
    <row r="13">
      <c r="B13" s="6"/>
      <c r="C13" s="5">
        <v>10.0</v>
      </c>
      <c r="D13" s="6"/>
      <c r="E13" s="6"/>
      <c r="F13" s="6"/>
      <c r="G13" s="5">
        <v>448.0</v>
      </c>
      <c r="H13" s="5">
        <v>280.0</v>
      </c>
      <c r="I13" s="6"/>
      <c r="J13" s="6"/>
      <c r="K13" s="6"/>
    </row>
    <row r="14">
      <c r="B14" s="6"/>
      <c r="C14" s="5">
        <v>11.0</v>
      </c>
      <c r="D14" s="6"/>
      <c r="E14" s="6"/>
      <c r="F14" s="6"/>
      <c r="G14" s="5">
        <v>450.0</v>
      </c>
      <c r="H14" s="5">
        <v>280.0</v>
      </c>
      <c r="I14" s="6"/>
      <c r="J14" s="6"/>
      <c r="K14" s="6"/>
    </row>
    <row r="15">
      <c r="B15" s="6"/>
      <c r="C15" s="5">
        <v>12.0</v>
      </c>
      <c r="D15" s="6"/>
      <c r="E15" s="6"/>
      <c r="F15" s="6"/>
      <c r="G15" s="5">
        <v>451.0</v>
      </c>
      <c r="H15" s="5">
        <v>280.0</v>
      </c>
      <c r="I15" s="6"/>
      <c r="J15" s="6"/>
      <c r="K15" s="6"/>
    </row>
    <row r="16">
      <c r="B16" s="6"/>
      <c r="C16" s="5">
        <v>13.0</v>
      </c>
      <c r="D16" s="6"/>
      <c r="E16" s="6"/>
      <c r="F16" s="6"/>
      <c r="G16" s="5">
        <v>451.0</v>
      </c>
      <c r="H16" s="5">
        <v>280.0</v>
      </c>
      <c r="I16" s="6"/>
      <c r="J16" s="6"/>
      <c r="K16" s="6"/>
    </row>
    <row r="17">
      <c r="B17" s="6"/>
      <c r="C17" s="5">
        <v>14.0</v>
      </c>
      <c r="D17" s="6"/>
      <c r="E17" s="6"/>
      <c r="F17" s="6"/>
      <c r="G17" s="5">
        <v>452.0</v>
      </c>
      <c r="H17" s="5">
        <v>280.0</v>
      </c>
      <c r="I17" s="6"/>
      <c r="J17" s="6"/>
      <c r="K17" s="6"/>
    </row>
    <row r="18">
      <c r="B18" s="6"/>
      <c r="C18" s="5">
        <v>15.0</v>
      </c>
      <c r="D18" s="6"/>
      <c r="E18" s="6"/>
      <c r="F18" s="7">
        <v>10000.0</v>
      </c>
      <c r="G18" s="5">
        <v>-2000.0</v>
      </c>
      <c r="H18" s="5">
        <v>280.0</v>
      </c>
      <c r="I18" s="6"/>
      <c r="J18" s="6"/>
      <c r="K18" s="6"/>
    </row>
    <row r="19">
      <c r="B19" s="8" t="s">
        <v>3</v>
      </c>
      <c r="C19" s="9"/>
      <c r="D19" s="5">
        <v>3310.0</v>
      </c>
      <c r="E19" s="5">
        <v>2165.0</v>
      </c>
      <c r="F19" s="5">
        <v>10000.0</v>
      </c>
      <c r="G19" s="5">
        <v>3561.0</v>
      </c>
      <c r="H19" s="5">
        <v>4200.0</v>
      </c>
      <c r="I19" s="5">
        <v>2200.0</v>
      </c>
      <c r="J19" s="5">
        <v>2560.0</v>
      </c>
      <c r="K19" s="5">
        <v>4150.0</v>
      </c>
    </row>
    <row r="20">
      <c r="B20" s="8" t="s">
        <v>4</v>
      </c>
      <c r="C20" s="9"/>
      <c r="D20" s="5">
        <v>1310.0</v>
      </c>
      <c r="E20" s="5">
        <v>165.0</v>
      </c>
      <c r="F20" s="5">
        <v>8000.0</v>
      </c>
      <c r="G20" s="5">
        <v>1561.0</v>
      </c>
      <c r="H20" s="5">
        <v>2200.0</v>
      </c>
      <c r="I20" s="5">
        <v>200.0</v>
      </c>
      <c r="J20" s="5">
        <v>560.0</v>
      </c>
      <c r="K20" s="5">
        <v>2150.0</v>
      </c>
    </row>
    <row r="23">
      <c r="B23" s="3" t="s">
        <v>38</v>
      </c>
      <c r="C23" s="5">
        <v>1.0</v>
      </c>
      <c r="D23" s="5">
        <v>2.0</v>
      </c>
      <c r="E23" s="5">
        <v>3.0</v>
      </c>
      <c r="F23" s="5">
        <v>4.0</v>
      </c>
      <c r="G23" s="5">
        <v>5.0</v>
      </c>
      <c r="H23" s="5">
        <v>6.0</v>
      </c>
      <c r="I23" s="5">
        <v>7.0</v>
      </c>
      <c r="J23" s="5">
        <v>8.0</v>
      </c>
    </row>
    <row r="24">
      <c r="B24" s="28" t="s">
        <v>42</v>
      </c>
      <c r="C24" s="12">
        <f t="array" ref="C24">npv(10%,D4:D11)</f>
        <v>2073.08559</v>
      </c>
      <c r="D24" s="12">
        <f t="array" ref="D24">npv(10%,E4:E18)</f>
        <v>1914.545455</v>
      </c>
      <c r="E24" s="12">
        <f>F18/1.1^15</f>
        <v>2393.920494</v>
      </c>
      <c r="F24" s="12">
        <f t="shared" ref="F24:J24" si="1">npv(10%,G4:G18)</f>
        <v>2228.221951</v>
      </c>
      <c r="G24" s="12">
        <f t="shared" si="1"/>
        <v>2129.702262</v>
      </c>
      <c r="H24" s="12">
        <f t="shared" si="1"/>
        <v>2000</v>
      </c>
      <c r="I24" s="12">
        <f t="shared" si="1"/>
        <v>2165.040888</v>
      </c>
      <c r="J24" s="12">
        <f t="shared" si="1"/>
        <v>2182.984411</v>
      </c>
      <c r="K24" s="43"/>
    </row>
    <row r="25">
      <c r="B25" s="3" t="s">
        <v>43</v>
      </c>
      <c r="C25" s="6">
        <f t="shared" ref="C25:J25" si="2">C24/-D3</f>
        <v>1.036542795</v>
      </c>
      <c r="D25" s="6">
        <f t="shared" si="2"/>
        <v>0.9572727273</v>
      </c>
      <c r="E25" s="6">
        <f t="shared" si="2"/>
        <v>1.196960247</v>
      </c>
      <c r="F25" s="6">
        <f t="shared" si="2"/>
        <v>1.114110976</v>
      </c>
      <c r="G25" s="6">
        <f t="shared" si="2"/>
        <v>1.064851131</v>
      </c>
      <c r="H25" s="6">
        <f t="shared" si="2"/>
        <v>1</v>
      </c>
      <c r="I25" s="6">
        <f t="shared" si="2"/>
        <v>1.082520444</v>
      </c>
      <c r="J25" s="6">
        <f t="shared" si="2"/>
        <v>1.091492205</v>
      </c>
    </row>
    <row r="26">
      <c r="B26" s="3" t="s">
        <v>16</v>
      </c>
      <c r="C26" s="5">
        <v>6.0</v>
      </c>
      <c r="D26" s="5">
        <v>8.0</v>
      </c>
      <c r="E26" s="5">
        <v>1.0</v>
      </c>
      <c r="F26" s="5">
        <v>2.0</v>
      </c>
      <c r="G26" s="5">
        <v>5.0</v>
      </c>
      <c r="H26" s="5">
        <v>7.0</v>
      </c>
      <c r="I26" s="5">
        <v>3.0</v>
      </c>
      <c r="J26" s="5">
        <v>4.0</v>
      </c>
    </row>
    <row r="27" ht="24.0" customHeight="1"/>
    <row r="28" ht="19.5" customHeight="1">
      <c r="B28" s="44" t="s">
        <v>38</v>
      </c>
      <c r="C28" s="26">
        <v>3.0</v>
      </c>
      <c r="D28" s="26">
        <v>4.0</v>
      </c>
      <c r="E28" s="26">
        <v>8.0</v>
      </c>
      <c r="F28" s="26">
        <v>5.0</v>
      </c>
      <c r="G28" s="42"/>
      <c r="H28" s="42"/>
      <c r="I28" s="42"/>
      <c r="J28" s="42"/>
    </row>
    <row r="29">
      <c r="B29" s="28" t="s">
        <v>44</v>
      </c>
      <c r="C29" s="26" t="s">
        <v>45</v>
      </c>
      <c r="D29" s="26" t="s">
        <v>46</v>
      </c>
      <c r="E29" s="26" t="s">
        <v>47</v>
      </c>
      <c r="F29" s="26" t="s">
        <v>48</v>
      </c>
    </row>
  </sheetData>
  <mergeCells count="2">
    <mergeCell ref="B19:C19"/>
    <mergeCell ref="B20:C20"/>
  </mergeCells>
  <drawing r:id="rId1"/>
</worksheet>
</file>